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K35" i="3" l="1"/>
  <c r="D56" i="3"/>
  <c r="I44" i="3"/>
  <c r="J114" i="2"/>
  <c r="I109" i="2"/>
  <c r="H109" i="2"/>
  <c r="G109" i="2"/>
  <c r="F109" i="2"/>
  <c r="E109" i="2"/>
  <c r="D109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2" i="2"/>
  <c r="H65" i="2"/>
  <c r="H64" i="2" s="1"/>
  <c r="G65" i="2"/>
  <c r="G64" i="2" s="1"/>
  <c r="G63" i="2" s="1"/>
  <c r="I37" i="2"/>
  <c r="G37" i="2"/>
  <c r="F37" i="2"/>
  <c r="D37" i="2"/>
  <c r="J40" i="2"/>
  <c r="K76" i="2"/>
  <c r="J76" i="2"/>
  <c r="L27" i="2"/>
  <c r="K27" i="2"/>
  <c r="J27" i="2"/>
  <c r="L41" i="3"/>
  <c r="K41" i="3"/>
  <c r="J41" i="3"/>
  <c r="H38" i="3"/>
  <c r="G38" i="3"/>
  <c r="E38" i="3"/>
  <c r="D38" i="3"/>
  <c r="I91" i="2"/>
  <c r="L35" i="3"/>
  <c r="G18" i="3"/>
  <c r="J95" i="2"/>
  <c r="J84" i="2"/>
  <c r="L29" i="2"/>
  <c r="K29" i="2"/>
  <c r="J29" i="2"/>
  <c r="J101" i="2"/>
  <c r="H91" i="2"/>
  <c r="G91" i="2"/>
  <c r="G90" i="2" s="1"/>
  <c r="J83" i="2"/>
  <c r="G54" i="2"/>
  <c r="H31" i="3"/>
  <c r="G31" i="3"/>
  <c r="E31" i="3"/>
  <c r="D31" i="3"/>
  <c r="D25" i="3"/>
  <c r="J35" i="3"/>
  <c r="I99" i="2"/>
  <c r="I96" i="2" s="1"/>
  <c r="H99" i="2"/>
  <c r="H96" i="2" s="1"/>
  <c r="G99" i="2"/>
  <c r="G96" i="2" s="1"/>
  <c r="F99" i="2"/>
  <c r="F96" i="2" s="1"/>
  <c r="E99" i="2"/>
  <c r="E96" i="2" s="1"/>
  <c r="D99" i="2"/>
  <c r="D96" i="2" s="1"/>
  <c r="H90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24" i="2"/>
  <c r="K124" i="2"/>
  <c r="J124" i="2"/>
  <c r="L123" i="2"/>
  <c r="K123" i="2"/>
  <c r="J123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1" i="2"/>
  <c r="K111" i="2"/>
  <c r="J111" i="2"/>
  <c r="L110" i="2"/>
  <c r="K110" i="2"/>
  <c r="J110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0" i="2"/>
  <c r="K100" i="2"/>
  <c r="J100" i="2"/>
  <c r="L99" i="2"/>
  <c r="K99" i="2"/>
  <c r="J99" i="2"/>
  <c r="L96" i="2"/>
  <c r="K96" i="2"/>
  <c r="J96" i="2"/>
  <c r="L93" i="2"/>
  <c r="K93" i="2"/>
  <c r="J93" i="2"/>
  <c r="L92" i="2"/>
  <c r="K92" i="2"/>
  <c r="J92" i="2"/>
  <c r="L88" i="2"/>
  <c r="K88" i="2"/>
  <c r="J88" i="2"/>
  <c r="L87" i="2"/>
  <c r="K87" i="2"/>
  <c r="J87" i="2"/>
  <c r="L86" i="2"/>
  <c r="K86" i="2"/>
  <c r="J86" i="2"/>
  <c r="L80" i="2"/>
  <c r="K80" i="2"/>
  <c r="J80" i="2"/>
  <c r="L78" i="2"/>
  <c r="K78" i="2"/>
  <c r="J78" i="2"/>
  <c r="L77" i="2"/>
  <c r="K77" i="2"/>
  <c r="J77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L70" i="2"/>
  <c r="K70" i="2"/>
  <c r="J70" i="2"/>
  <c r="L69" i="2"/>
  <c r="L68" i="2"/>
  <c r="L67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1" i="2"/>
  <c r="F90" i="2" s="1"/>
  <c r="E91" i="2"/>
  <c r="E90" i="2" s="1"/>
  <c r="D91" i="2"/>
  <c r="D90" i="2" s="1"/>
  <c r="F102" i="2"/>
  <c r="E102" i="2"/>
  <c r="D102" i="2"/>
  <c r="I85" i="2"/>
  <c r="I81" i="2" s="1"/>
  <c r="H85" i="2"/>
  <c r="H81" i="2" s="1"/>
  <c r="G85" i="2"/>
  <c r="G81" i="2" s="1"/>
  <c r="F85" i="2"/>
  <c r="F81" i="2" s="1"/>
  <c r="E85" i="2"/>
  <c r="E81" i="2" s="1"/>
  <c r="D85" i="2"/>
  <c r="D81" i="2" s="1"/>
  <c r="H71" i="2"/>
  <c r="G71" i="2"/>
  <c r="E71" i="2"/>
  <c r="D71" i="2"/>
  <c r="H69" i="2"/>
  <c r="G69" i="2"/>
  <c r="E69" i="2"/>
  <c r="E68" i="2" s="1"/>
  <c r="E67" i="2" s="1"/>
  <c r="D69" i="2"/>
  <c r="D68" i="2" s="1"/>
  <c r="D67" i="2" s="1"/>
  <c r="H63" i="2"/>
  <c r="E65" i="2"/>
  <c r="D65" i="2"/>
  <c r="H58" i="2"/>
  <c r="G58" i="2"/>
  <c r="G57" i="2" s="1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F50" i="2" s="1"/>
  <c r="E51" i="2"/>
  <c r="E50" i="2" s="1"/>
  <c r="D51" i="2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0" i="2"/>
  <c r="D49" i="2" s="1"/>
  <c r="F49" i="2"/>
  <c r="E49" i="2"/>
  <c r="L51" i="2"/>
  <c r="J51" i="2"/>
  <c r="E64" i="2"/>
  <c r="K65" i="2"/>
  <c r="D64" i="2"/>
  <c r="J65" i="2"/>
  <c r="K51" i="2"/>
  <c r="K25" i="3"/>
  <c r="K71" i="2"/>
  <c r="J71" i="2"/>
  <c r="K81" i="2"/>
  <c r="K85" i="2"/>
  <c r="H57" i="2"/>
  <c r="K57" i="2" s="1"/>
  <c r="K58" i="2"/>
  <c r="J57" i="2"/>
  <c r="J58" i="2"/>
  <c r="K54" i="2"/>
  <c r="K43" i="2"/>
  <c r="J43" i="2"/>
  <c r="L25" i="3"/>
  <c r="L9" i="3"/>
  <c r="K9" i="3"/>
  <c r="J9" i="3"/>
  <c r="L102" i="2"/>
  <c r="L109" i="2"/>
  <c r="H102" i="2"/>
  <c r="K102" i="2" s="1"/>
  <c r="K109" i="2"/>
  <c r="G102" i="2"/>
  <c r="J102" i="2" s="1"/>
  <c r="J109" i="2"/>
  <c r="I90" i="2"/>
  <c r="L90" i="2" s="1"/>
  <c r="L91" i="2"/>
  <c r="K90" i="2"/>
  <c r="K91" i="2"/>
  <c r="J90" i="2"/>
  <c r="J91" i="2"/>
  <c r="L81" i="2"/>
  <c r="L85" i="2"/>
  <c r="J81" i="2"/>
  <c r="J85" i="2"/>
  <c r="H68" i="2"/>
  <c r="K69" i="2"/>
  <c r="G68" i="2"/>
  <c r="J69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3" i="2" l="1"/>
  <c r="K63" i="2" s="1"/>
  <c r="K64" i="2"/>
  <c r="D63" i="2"/>
  <c r="J63" i="2" s="1"/>
  <c r="J64" i="2"/>
  <c r="F7" i="3"/>
  <c r="F61" i="3" s="1"/>
  <c r="I7" i="3"/>
  <c r="L31" i="3"/>
  <c r="G7" i="3"/>
  <c r="G61" i="3" s="1"/>
  <c r="H49" i="2"/>
  <c r="K49" i="2" s="1"/>
  <c r="K50" i="2"/>
  <c r="J31" i="3"/>
  <c r="J25" i="3"/>
  <c r="H67" i="2"/>
  <c r="K67" i="2" s="1"/>
  <c r="K68" i="2"/>
  <c r="G67" i="2"/>
  <c r="J67" i="2" s="1"/>
  <c r="J68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<sst xmlns="http://schemas.openxmlformats.org/spreadsheetml/2006/main" count="765" uniqueCount="419">
  <si>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</si>
  <si>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</si>
  <si>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</si>
  <si>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</si>
  <si>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</si>
  <si>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</si>
  <si>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</si>
  <si>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</si>
  <si>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</si>
  <si>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</si>
  <si>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</si>
  <si>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</si>
  <si>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</si>
  <si>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</si>
  <si>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</si>
  <si>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</si>
  <si>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</si>
  <si>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</si>
  <si>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</si>
  <si>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</si>
  <si>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</si>
  <si>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</si>
  <si>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</si>
  <si>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</si>
  <si>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</si>
  <si>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</si>
  <si>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</si>
  <si>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</si>
  <si>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</si>
  <si>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</si>
  <si>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</si>
  <si>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</si>
  <si>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</si>
  <si>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</si>
  <si>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</si>
  <si>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</si>
  <si>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</si>
  <si>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</si>
  <si>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</si>
  <si>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</si>
  <si>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</si>
  <si>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</si>
  <si>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</si>
  <si>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</si>
  <si>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</si>
  <si>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</si>
  <si>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</si>
  <si>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</si>
  <si>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</si>
  <si>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</si>
  <si>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</si>
  <si>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</si>
  <si>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</si>
  <si>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</si>
  <si>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</si>
  <si>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</si>
  <si>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</si>
  <si>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</si>
  <si>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</si>
  <si>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</si>
  <si>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</si>
  <si>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</si>
  <si>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</si>
  <si>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</si>
  <si>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</si>
  <si>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</si>
  <si>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</si>
  <si>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</si>
  <si>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</si>
  <si>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</si>
  <si>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</si>
  <si>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</si>
  <si>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</si>
  <si>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</si>
  <si>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</si>
  <si>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</si>
  <si>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</si>
  <si>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</si>
  <si>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</si>
  <si>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</si>
  <si>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</si>
  <si>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</si>
  <si>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</si>
  <si>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</si>
  <si>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</si>
  <si>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</si>
  <si>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</si>
  <si>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</si>
  <si>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</si>
  <si>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</si>
  <si>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</si>
  <si>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</si>
  <si>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</si>
  <si>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</si>
  <si>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</si>
  <si>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</si>
  <si>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</si>
  <si>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</si>
  <si>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</si>
  <si>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</si>
  <si>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</si>
  <si>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</si>
  <si>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</si>
  <si>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</si>
  <si>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</si>
  <si>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</si>
  <si>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</si>
  <si>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</si>
  <si>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</si>
  <si>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</si>
  <si>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</si>
  <si>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</si>
  <si>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</si>
  <si>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</si>
  <si>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</si>
  <si>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</si>
  <si>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</si>
  <si>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</si>
  <si>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</si>
  <si>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</si>
  <si>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</si>
  <si>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</si>
  <si>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</si>
  <si>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</si>
  <si>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</si>
  <si>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</si>
  <si>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</si>
  <si>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</si>
  <si>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</si>
  <si>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</si>
  <si>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</si>
  <si>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</si>
  <si>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</si>
  <si>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</si>
  <si>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</si>
  <si>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</si>
  <si>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</si>
  <si>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</si>
  <si>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</si>
  <si>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</si>
  <si>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</si>
  <si>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</si>
  <si>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</si>
  <si>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</si>
  <si>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</si>
  <si>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</si>
  <si>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</si>
  <si>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</si>
  <si>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</si>
  <si>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</si>
  <si>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</si>
  <si>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</si>
  <si>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</si>
  <si>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</si>
  <si>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</si>
  <si>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</si>
  <si>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</si>
  <si>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</si>
  <si>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</si>
  <si>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</si>
  <si>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</si>
  <si>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</si>
  <si>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</si>
  <si>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</si>
  <si>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</si>
  <si>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</si>
  <si>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</si>
  <si>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</si>
  <si>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</si>
  <si>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</si>
  <si>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</si>
  <si>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</si>
  <si>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</si>
  <si>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</si>
  <si>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</si>
  <si>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</si>
  <si>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</si>
  <si>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</si>
  <si>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</si>
  <si>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</si>
  <si>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</si>
  <si>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</si>
  <si>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</si>
  <si>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</si>
  <si>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</si>
  <si>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</si>
  <si>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</si>
  <si>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</si>
  <si>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</si>
  <si>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</si>
  <si>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</si>
  <si>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</si>
  <si>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</si>
  <si>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</si>
  <si>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</si>
  <si>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</si>
  <si>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</si>
  <si>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</si>
  <si>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</si>
  <si>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</si>
  <si>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</si>
  <si>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</si>
  <si>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</si>
  <si>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</si>
  <si>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</si>
  <si>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</si>
  <si>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</si>
  <si>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</si>
  <si>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</si>
  <si>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</si>
  <si>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</si>
  <si>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</si>
  <si>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</si>
  <si>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</si>
  <si>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</si>
  <si>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</si>
  <si>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</si>
  <si>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</si>
  <si>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</si>
  <si>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</si>
  <si>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</si>
  <si>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</si>
  <si>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</si>
  <si>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</si>
  <si>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</si>
  <si>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</si>
  <si>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</si>
  <si>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</si>
  <si>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</si>
  <si>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</si>
  <si>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</si>
  <si>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</si>
  <si>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</si>
  <si>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</si>
  <si>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</si>
  <si>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</si>
  <si>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</si>
  <si>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</si>
  <si>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</si>
  <si>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</si>
  <si>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</si>
  <si>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</si>
  <si>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</si>
  <si>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</si>
  <si>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</si>
  <si>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</si>
  <si>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</si>
  <si>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</si>
  <si>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</si>
  <si>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</si>
  <si>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</si>
  <si>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</si>
  <si>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</si>
  <si>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</si>
  <si>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</si>
  <si>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</si>
  <si>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</si>
  <si>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</si>
  <si>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</si>
  <si>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</si>
  <si>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</si>
  <si>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</si>
  <si>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</si>
  <si>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</si>
  <si>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</si>
  <si>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</si>
  <si>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</si>
  <si>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</si>
  <si>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</si>
  <si>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</si>
  <si>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</si>
  <si>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</si>
  <si>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</si>
  <si>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</si>
  <si>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</si>
  <si>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</si>
  <si>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</si>
  <si>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</si>
  <si>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</si>
  <si>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</si>
  <si>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</si>
  <si>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</si>
  <si>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</si>
  <si>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</si>
  <si>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</si>
  <si>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</si>
  <si>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</si>
  <si>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</si>
  <si>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</si>
  <si>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</si>
  <si>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</si>
  <si>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</si>
  <si>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</si>
  <si>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</si>
  <si>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</si>
  <si>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</si>
  <si>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</si>
  <si>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</si>
  <si>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</si>
  <si>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</si>
  <si>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</si>
  <si>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</si>
  <si>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</si>
  <si>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</si>
  <si>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</si>
  <si>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</si>
  <si>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</si>
  <si>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</si>
  <si>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</si>
  <si>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</si>
  <si>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</si>
  <si>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</si>
  <si>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</si>
  <si>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</si>
  <si>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</si>
  <si>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</si>
  <si>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</si>
  <si>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</si>
  <si>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</si>
  <si>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</si>
  <si>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</si>
  <si>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</si>
  <si>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</si>
  <si>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</si>
  <si>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</si>
  <si>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</si>
  <si>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</si>
  <si>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</si>
  <si>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</si>
  <si>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</si>
  <si>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</si>
  <si>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</si>
  <si>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</si>
  <si>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</si>
  <si>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</si>
  <si>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</si>
  <si>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</si>
  <si>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</si>
  <si>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</si>
  <si>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</si>
  <si>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</si>
  <si>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</si>
  <si>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</si>
  <si>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</si>
  <si>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</si>
  <si>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</si>
  <si>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</si>
  <si>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</si>
  <si>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</si>
  <si>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</si>
  <si>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</si>
  <si>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</si>
  <si>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</si>
  <si>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</si>
  <si>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</si>
  <si>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</si>
  <si>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</si>
  <si>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</si>
  <si>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</si>
  <si>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</si>
  <si>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</si>
  <si>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</si>
  <si>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</si>
  <si>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</si>
  <si>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</si>
  <si>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</si>
  <si>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</si>
  <si>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</si>
  <si>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</si>
  <si>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</si>
  <si>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</si>
  <si>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</si>
  <si>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</si>
  <si>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</si>
  <si>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</si>
  <si>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</si>
  <si>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</si>
  <si>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</si>
  <si>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</si>
  <si>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</si>
  <si>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</si>
  <si>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</si>
  <si>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</si>
  <si>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</si>
  <si>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</si>
  <si>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</si>
  <si>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</si>
  <si>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</si>
  <si>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</si>
  <si>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</si>
  <si>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</si>
  <si>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</si>
  <si>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</si>
  <si>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</si>
  <si>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</si>
  <si>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</si>
  <si>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</si>
  <si>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</si>
  <si>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</si>
  <si>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</si>
  <si>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</si>
  <si>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</si>
  <si>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</si>
  <si>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</si>
  <si>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</si>
  <si>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</si>
  <si>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</si>
  <si>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</si>
  <si>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</si>
  <si>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</si>
  <si>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</si>
  <si>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</si>
  <si>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</si>
  <si>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</si>
  <si>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</si>
  <si>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</si>
  <si>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</si>
  <si>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</si>
  <si>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 xml:space="preserve">СПРАВКА ОБ ИСПОЛНЕНИИ КОНСОЛИДИРОВАННОГО БЮДЖЕТА МАМСКО-ЧУЙСКОГО РАЙОНА ЗА ЯНВАРЬ 2019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</si>
</sst>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119" workbookViewId="0">
      <selection activeCell="F128" sqref="F128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418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383927600</v>
      </c>
      <c r="E9" s="66">
        <v>339686700</v>
      </c>
      <c r="F9" s="66">
        <v>56734900</v>
      </c>
      <c r="G9" s="66">
        <v>26861358.239999998</v>
      </c>
      <c r="H9" s="66">
        <v>23806212.079999998</v>
      </c>
      <c r="I9" s="66">
        <v>4160962.37</v>
      </c>
      <c r="J9" s="66">
        <f>G9/D9*100</f>
        <v>6.9964645000776189</v>
      </c>
      <c r="K9" s="66">
        <f>H9/E9*100</f>
        <v>7.0082850108644221</v>
      </c>
      <c r="L9" s="66">
        <f>I9/F9*100</f>
        <v>7.3340437191217394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60264100</v>
      </c>
      <c r="E11" s="66">
        <v>45722200</v>
      </c>
      <c r="F11" s="66">
        <v>14541900</v>
      </c>
      <c r="G11" s="66">
        <v>2772040.89</v>
      </c>
      <c r="H11" s="66">
        <v>2052578.52</v>
      </c>
      <c r="I11" s="66">
        <v>719462.37</v>
      </c>
      <c r="J11" s="66">
        <f t="shared" ref="J11:L45" si="0">G11/D11*100</f>
        <v>4.5998212700430274</v>
      </c>
      <c r="K11" s="66">
        <f t="shared" ref="K11:L45" si="1">H11/E11*100</f>
        <v>4.4892383131170419</v>
      </c>
      <c r="L11" s="66">
        <f t="shared" ref="L11:L45" si="2">I11/F11*100</f>
        <v>4.9475128422008128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41157000</v>
      </c>
      <c r="E12" s="62">
        <f t="shared" si="3"/>
        <v>33011000</v>
      </c>
      <c r="F12" s="62">
        <f t="shared" si="3"/>
        <v>8146000</v>
      </c>
      <c r="G12" s="62">
        <f t="shared" si="3"/>
        <v>1529247.25</v>
      </c>
      <c r="H12" s="62">
        <f t="shared" si="3"/>
        <v>1158520.6399999999</v>
      </c>
      <c r="I12" s="62">
        <f t="shared" si="3"/>
        <v>370725.61</v>
      </c>
      <c r="J12" s="66">
        <f t="shared" si="0"/>
        <v>3.7156431469737834</v>
      </c>
      <c r="K12" s="66">
        <f t="shared" si="1"/>
        <v>3.5094987731362268</v>
      </c>
      <c r="L12" s="66">
        <f t="shared" si="2"/>
        <v>4.5510141173582124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41157000</v>
      </c>
      <c r="E13" s="29">
        <f t="shared" si="4"/>
        <v>33011000</v>
      </c>
      <c r="F13" s="29">
        <f t="shared" si="4"/>
        <v>8146000</v>
      </c>
      <c r="G13" s="29">
        <f t="shared" si="4"/>
        <v>1529247.25</v>
      </c>
      <c r="H13" s="29">
        <f t="shared" si="4"/>
        <v>1158520.6399999999</v>
      </c>
      <c r="I13" s="29">
        <f t="shared" si="4"/>
        <v>370725.61</v>
      </c>
      <c r="J13" s="22">
        <f t="shared" si="0"/>
        <v>3.7156431469737834</v>
      </c>
      <c r="K13" s="22">
        <f t="shared" si="1"/>
        <v>3.5094987731362268</v>
      </c>
      <c r="L13" s="22">
        <f t="shared" si="2"/>
        <v>4.5510141173582124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40961000</v>
      </c>
      <c r="E14" s="29">
        <v>32824000</v>
      </c>
      <c r="F14" s="29">
        <v>8137000</v>
      </c>
      <c r="G14" s="29">
        <v>1529086.37</v>
      </c>
      <c r="H14" s="29">
        <v>1158398.76</v>
      </c>
      <c r="I14" s="29">
        <v>370687.61</v>
      </c>
      <c r="J14" s="22">
        <f t="shared" si="0"/>
        <v>3.7330298820829571</v>
      </c>
      <c r="K14" s="22">
        <f t="shared" si="1"/>
        <v>3.5291212527418967</v>
      </c>
      <c r="L14" s="22">
        <f t="shared" si="2"/>
        <v>4.5555808037360199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28500</v>
      </c>
      <c r="E15" s="29">
        <v>22000</v>
      </c>
      <c r="F15" s="29">
        <v>6500</v>
      </c>
      <c r="G15" s="29"/>
      <c r="H15" s="29"/>
      <c r="I15" s="29"/>
      <c r="J15" s="22">
        <f t="shared" si="0"/>
        <v>0</v>
      </c>
      <c r="K15" s="22">
        <f t="shared" si="1"/>
        <v>0</v>
      </c>
      <c r="L15" s="22">
        <f t="shared" si="2"/>
        <v>0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160.88</v>
      </c>
      <c r="H16" s="29">
        <v>121.88</v>
      </c>
      <c r="I16" s="29">
        <v>38</v>
      </c>
      <c r="J16" s="22">
        <f t="shared" si="0"/>
        <v>2.1450666666666667</v>
      </c>
      <c r="K16" s="22">
        <f t="shared" si="1"/>
        <v>2.4375999999999998</v>
      </c>
      <c r="L16" s="22">
        <f t="shared" si="2"/>
        <v>1.52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160000</v>
      </c>
      <c r="E17" s="29">
        <v>160000</v>
      </c>
      <c r="F17" s="29">
        <v>0</v>
      </c>
      <c r="G17" s="29"/>
      <c r="H17" s="29"/>
      <c r="I17" s="29"/>
      <c r="J17" s="22">
        <f t="shared" si="0"/>
        <v>0</v>
      </c>
      <c r="K17" s="22">
        <f t="shared" si="1"/>
        <v>0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2436800</v>
      </c>
      <c r="E18" s="62">
        <f t="shared" si="5"/>
        <v>0</v>
      </c>
      <c r="F18" s="62">
        <f t="shared" si="5"/>
        <v>2436800</v>
      </c>
      <c r="G18" s="62">
        <f t="shared" si="5"/>
        <v>246846.71000000002</v>
      </c>
      <c r="H18" s="62">
        <f t="shared" si="5"/>
        <v>0</v>
      </c>
      <c r="I18" s="62">
        <f t="shared" si="5"/>
        <v>246846.71000000002</v>
      </c>
      <c r="J18" s="66">
        <f t="shared" si="0"/>
        <v>10.129953627708471</v>
      </c>
      <c r="K18" s="66" t="e">
        <f t="shared" si="1"/>
        <v>#DIV/0!</v>
      </c>
      <c r="L18" s="66">
        <f t="shared" si="2"/>
        <v>10.129953627708471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2436800</v>
      </c>
      <c r="E19" s="29">
        <f t="shared" si="6"/>
        <v>0</v>
      </c>
      <c r="F19" s="29">
        <f t="shared" si="6"/>
        <v>2436800</v>
      </c>
      <c r="G19" s="29">
        <f t="shared" si="6"/>
        <v>246846.71000000002</v>
      </c>
      <c r="H19" s="29">
        <f t="shared" si="6"/>
        <v>0</v>
      </c>
      <c r="I19" s="29">
        <f t="shared" si="6"/>
        <v>246846.71000000002</v>
      </c>
      <c r="J19" s="22">
        <f t="shared" si="0"/>
        <v>10.129953627708471</v>
      </c>
      <c r="K19" s="22" t="e">
        <f t="shared" si="1"/>
        <v>#DIV/0!</v>
      </c>
      <c r="L19" s="22">
        <f t="shared" si="2"/>
        <v>10.129953627708471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893600</v>
      </c>
      <c r="E20" s="29" t="s">
        <v>21</v>
      </c>
      <c r="F20" s="29">
        <v>893600</v>
      </c>
      <c r="G20" s="29">
        <v>107799.34</v>
      </c>
      <c r="H20" s="29" t="s">
        <v>21</v>
      </c>
      <c r="I20" s="29">
        <v>107799.34</v>
      </c>
      <c r="J20" s="22">
        <f t="shared" si="0"/>
        <v>12.063489256938228</v>
      </c>
      <c r="K20" s="22" t="e">
        <f t="shared" si="1"/>
        <v>#VALUE!</v>
      </c>
      <c r="L20" s="22">
        <f t="shared" si="2"/>
        <v>12.063489256938228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6500</v>
      </c>
      <c r="E21" s="29" t="s">
        <v>21</v>
      </c>
      <c r="F21" s="29">
        <v>6500</v>
      </c>
      <c r="G21" s="29">
        <v>804.96</v>
      </c>
      <c r="H21" s="29" t="s">
        <v>21</v>
      </c>
      <c r="I21" s="29">
        <v>804.96</v>
      </c>
      <c r="J21" s="22">
        <f t="shared" si="0"/>
        <v>12.384</v>
      </c>
      <c r="K21" s="22" t="e">
        <f t="shared" si="1"/>
        <v>#VALUE!</v>
      </c>
      <c r="L21" s="22">
        <f t="shared" si="2"/>
        <v>12.384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1681400</v>
      </c>
      <c r="E22" s="29" t="s">
        <v>21</v>
      </c>
      <c r="F22" s="29">
        <v>1681400</v>
      </c>
      <c r="G22" s="29">
        <v>156897.35</v>
      </c>
      <c r="H22" s="29" t="s">
        <v>21</v>
      </c>
      <c r="I22" s="29">
        <v>156897.35</v>
      </c>
      <c r="J22" s="22">
        <f t="shared" si="0"/>
        <v>9.3313518496491028</v>
      </c>
      <c r="K22" s="22" t="e">
        <f t="shared" si="1"/>
        <v>#VALUE!</v>
      </c>
      <c r="L22" s="22">
        <f t="shared" si="2"/>
        <v>9.3313518496491028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-144700</v>
      </c>
      <c r="E23" s="29" t="s">
        <v>21</v>
      </c>
      <c r="F23" s="29">
        <v>-144700</v>
      </c>
      <c r="G23" s="29">
        <v>-18654.939999999999</v>
      </c>
      <c r="H23" s="29" t="s">
        <v>21</v>
      </c>
      <c r="I23" s="29">
        <v>-18654.939999999999</v>
      </c>
      <c r="J23" s="22">
        <f t="shared" si="0"/>
        <v>12.892149274360746</v>
      </c>
      <c r="K23" s="22" t="e">
        <f t="shared" si="1"/>
        <v>#VALUE!</v>
      </c>
      <c r="L23" s="22">
        <f t="shared" si="2"/>
        <v>12.892149274360746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166932.25</v>
      </c>
      <c r="H24" s="62">
        <f>H25+H31</f>
        <v>166932.25</v>
      </c>
      <c r="I24" s="62">
        <v>0</v>
      </c>
      <c r="J24" s="66">
        <f t="shared" si="0"/>
        <v>5.746376936316695</v>
      </c>
      <c r="K24" s="66">
        <f t="shared" si="1"/>
        <v>5.746376936316695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-195</v>
      </c>
      <c r="H25" s="29">
        <f>SUM(H26:H30)</f>
        <v>-195</v>
      </c>
      <c r="I25" s="29">
        <v>0</v>
      </c>
      <c r="J25" s="22">
        <f t="shared" si="0"/>
        <v>-2.1618625277161862E-2</v>
      </c>
      <c r="K25" s="22">
        <f t="shared" si="1"/>
        <v>-2.1618625277161862E-2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/>
      <c r="H26" s="29"/>
      <c r="I26" s="29">
        <v>0</v>
      </c>
      <c r="J26" s="22">
        <f t="shared" si="0"/>
        <v>0</v>
      </c>
      <c r="K26" s="22">
        <f t="shared" si="1"/>
        <v>0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-195</v>
      </c>
      <c r="H28" s="29">
        <v>-195</v>
      </c>
      <c r="I28" s="29">
        <v>0</v>
      </c>
      <c r="J28" s="22">
        <f t="shared" si="0"/>
        <v>-0.13829787234042554</v>
      </c>
      <c r="K28" s="22">
        <f t="shared" si="1"/>
        <v>-0.13829787234042554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v>167127.25</v>
      </c>
      <c r="H31" s="29">
        <v>167127.25</v>
      </c>
      <c r="I31" s="29">
        <v>0</v>
      </c>
      <c r="J31" s="22">
        <f t="shared" si="0"/>
        <v>8.3438467299051418</v>
      </c>
      <c r="K31" s="22">
        <f t="shared" si="1"/>
        <v>8.3438467299051418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167127.25</v>
      </c>
      <c r="H32" s="29">
        <v>167127.25</v>
      </c>
      <c r="I32" s="29">
        <v>0</v>
      </c>
      <c r="J32" s="22">
        <f t="shared" si="0"/>
        <v>8.3438467299051418</v>
      </c>
      <c r="K32" s="22">
        <f t="shared" si="1"/>
        <v>8.3438467299051418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1622000</v>
      </c>
      <c r="E34" s="62"/>
      <c r="F34" s="62">
        <f>F35+F37+F41</f>
        <v>1622000</v>
      </c>
      <c r="G34" s="62">
        <f>G35+G37+G41</f>
        <v>85836.17</v>
      </c>
      <c r="H34" s="62"/>
      <c r="I34" s="62">
        <f>I35+I37+I41</f>
        <v>85836.17</v>
      </c>
      <c r="J34" s="66">
        <f t="shared" si="0"/>
        <v>5.2919956843403204</v>
      </c>
      <c r="K34" s="66" t="e">
        <f t="shared" si="1"/>
        <v>#DIV/0!</v>
      </c>
      <c r="L34" s="66">
        <f t="shared" si="2"/>
        <v>5.2919956843403204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386000</v>
      </c>
      <c r="E35" s="29" t="s">
        <v>21</v>
      </c>
      <c r="F35" s="29">
        <v>386000</v>
      </c>
      <c r="G35" s="29">
        <v>26234.66</v>
      </c>
      <c r="H35" s="29" t="s">
        <v>21</v>
      </c>
      <c r="I35" s="29">
        <v>26234.66</v>
      </c>
      <c r="J35" s="22">
        <f t="shared" si="0"/>
        <v>6.7965440414507778</v>
      </c>
      <c r="K35" s="22" t="e">
        <f t="shared" si="1"/>
        <v>#VALUE!</v>
      </c>
      <c r="L35" s="22">
        <f t="shared" si="2"/>
        <v>6.7965440414507778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400</v>
      </c>
      <c r="D36" s="29">
        <v>386000</v>
      </c>
      <c r="E36" s="29" t="s">
        <v>21</v>
      </c>
      <c r="F36" s="29">
        <v>386000</v>
      </c>
      <c r="G36" s="29">
        <v>26234.66</v>
      </c>
      <c r="H36" s="29" t="s">
        <v>21</v>
      </c>
      <c r="I36" s="29">
        <v>26234.66</v>
      </c>
      <c r="J36" s="22">
        <f t="shared" si="0"/>
        <v>6.7965440414507778</v>
      </c>
      <c r="K36" s="22" t="e">
        <f t="shared" si="1"/>
        <v>#VALUE!</v>
      </c>
      <c r="L36" s="22">
        <f t="shared" si="2"/>
        <v>6.7965440414507778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1046000</v>
      </c>
      <c r="E37" s="29"/>
      <c r="F37" s="29">
        <f>F38+F41+F40+F39</f>
        <v>1046000</v>
      </c>
      <c r="G37" s="29">
        <f>G38+G41+G40+G39</f>
        <v>58197.01</v>
      </c>
      <c r="H37" s="29"/>
      <c r="I37" s="29">
        <f>I38+I41+I40+I39</f>
        <v>58197.01</v>
      </c>
      <c r="J37" s="22">
        <f t="shared" si="0"/>
        <v>5.5637676864244741</v>
      </c>
      <c r="K37" s="22" t="e">
        <f t="shared" si="1"/>
        <v>#DIV/0!</v>
      </c>
      <c r="L37" s="22">
        <f t="shared" si="2"/>
        <v>5.5637676864244741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402</v>
      </c>
      <c r="D39" s="29">
        <v>856000</v>
      </c>
      <c r="E39" s="29" t="s">
        <v>21</v>
      </c>
      <c r="F39" s="29">
        <v>856000</v>
      </c>
      <c r="G39" s="29">
        <v>56792.51</v>
      </c>
      <c r="H39" s="29" t="s">
        <v>21</v>
      </c>
      <c r="I39" s="29">
        <v>56792.51</v>
      </c>
      <c r="J39" s="22">
        <f t="shared" si="0"/>
        <v>6.6346390186915887</v>
      </c>
      <c r="K39" s="22" t="e">
        <f t="shared" si="1"/>
        <v>#VALUE!</v>
      </c>
      <c r="L39" s="22">
        <f t="shared" si="2"/>
        <v>6.6346390186915887</v>
      </c>
      <c r="M39" s="7"/>
    </row>
    <row r="40" spans="1:13" ht="62.25" customHeight="1" x14ac:dyDescent="0.25">
      <c r="A40" s="26"/>
      <c r="B40" s="27" t="s">
        <v>19</v>
      </c>
      <c r="C40" s="28" t="s">
        <v>410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190000</v>
      </c>
      <c r="E41" s="29" t="s">
        <v>21</v>
      </c>
      <c r="F41" s="29">
        <v>190000</v>
      </c>
      <c r="G41" s="29">
        <v>1404.5</v>
      </c>
      <c r="H41" s="29" t="s">
        <v>21</v>
      </c>
      <c r="I41" s="29">
        <v>1404.5</v>
      </c>
      <c r="J41" s="22">
        <f t="shared" si="0"/>
        <v>0.73921052631578954</v>
      </c>
      <c r="K41" s="22" t="e">
        <f t="shared" si="1"/>
        <v>#VALUE!</v>
      </c>
      <c r="L41" s="22">
        <f t="shared" si="2"/>
        <v>0.73921052631578954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401</v>
      </c>
      <c r="D42" s="29">
        <v>190000</v>
      </c>
      <c r="E42" s="29" t="s">
        <v>21</v>
      </c>
      <c r="F42" s="29">
        <v>190000</v>
      </c>
      <c r="G42" s="29">
        <v>1404.5</v>
      </c>
      <c r="H42" s="29" t="s">
        <v>21</v>
      </c>
      <c r="I42" s="29">
        <v>1404.5</v>
      </c>
      <c r="J42" s="22">
        <f t="shared" si="0"/>
        <v>0.73921052631578954</v>
      </c>
      <c r="K42" s="22" t="e">
        <f t="shared" si="1"/>
        <v>#VALUE!</v>
      </c>
      <c r="L42" s="22">
        <f t="shared" si="2"/>
        <v>0.73921052631578954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795000</v>
      </c>
      <c r="E43" s="62">
        <f>E44+E46</f>
        <v>795000</v>
      </c>
      <c r="F43" s="62"/>
      <c r="G43" s="62">
        <f>G44+G46</f>
        <v>46894.67</v>
      </c>
      <c r="H43" s="62">
        <f>H44+H46</f>
        <v>46894.67</v>
      </c>
      <c r="I43" s="62" t="s">
        <v>21</v>
      </c>
      <c r="J43" s="66">
        <f t="shared" si="0"/>
        <v>5.8987006289308175</v>
      </c>
      <c r="K43" s="66">
        <f t="shared" si="1"/>
        <v>5.8987006289308175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600000</v>
      </c>
      <c r="E44" s="29">
        <v>600000</v>
      </c>
      <c r="F44" s="29" t="s">
        <v>21</v>
      </c>
      <c r="G44" s="29">
        <v>46894.67</v>
      </c>
      <c r="H44" s="29">
        <v>46894.67</v>
      </c>
      <c r="I44" s="29" t="s">
        <v>21</v>
      </c>
      <c r="J44" s="22">
        <f t="shared" si="0"/>
        <v>7.8157783333333324</v>
      </c>
      <c r="K44" s="22">
        <f t="shared" si="1"/>
        <v>7.8157783333333324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600000</v>
      </c>
      <c r="E45" s="29">
        <v>600000</v>
      </c>
      <c r="F45" s="29" t="s">
        <v>21</v>
      </c>
      <c r="G45" s="29">
        <v>46894.67</v>
      </c>
      <c r="H45" s="29">
        <v>46894.67</v>
      </c>
      <c r="I45" s="29" t="s">
        <v>21</v>
      </c>
      <c r="J45" s="22">
        <f t="shared" si="0"/>
        <v>7.8157783333333324</v>
      </c>
      <c r="K45" s="22">
        <f t="shared" si="1"/>
        <v>7.8157783333333324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/>
      <c r="H46" s="29"/>
      <c r="I46" s="29" t="s">
        <v>21</v>
      </c>
      <c r="J46" s="22">
        <f t="shared" ref="J46:J76" si="7">G46/D46*100</f>
        <v>0</v>
      </c>
      <c r="K46" s="22">
        <f t="shared" ref="K46:K76" si="8">H46/E46*100</f>
        <v>0</v>
      </c>
      <c r="L46" s="22" t="e">
        <f t="shared" ref="L46:L75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3829300</v>
      </c>
      <c r="E49" s="62">
        <f t="shared" si="10"/>
        <v>1421200</v>
      </c>
      <c r="F49" s="62">
        <f t="shared" si="10"/>
        <v>2408100</v>
      </c>
      <c r="G49" s="62">
        <f t="shared" si="10"/>
        <v>37643.979999999996</v>
      </c>
      <c r="H49" s="62">
        <f t="shared" si="10"/>
        <v>25241.54</v>
      </c>
      <c r="I49" s="62">
        <f t="shared" si="10"/>
        <v>12402.44</v>
      </c>
      <c r="J49" s="66">
        <f t="shared" si="7"/>
        <v>0.98305121040399013</v>
      </c>
      <c r="K49" s="66">
        <f t="shared" si="8"/>
        <v>1.7760723332395159</v>
      </c>
      <c r="L49" s="66">
        <f t="shared" si="9"/>
        <v>0.51503010672314276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3829300</v>
      </c>
      <c r="E50" s="29">
        <f t="shared" si="11"/>
        <v>1421200</v>
      </c>
      <c r="F50" s="29">
        <f t="shared" si="11"/>
        <v>2408100</v>
      </c>
      <c r="G50" s="29">
        <f t="shared" si="11"/>
        <v>37643.979999999996</v>
      </c>
      <c r="H50" s="29">
        <f t="shared" si="11"/>
        <v>25241.54</v>
      </c>
      <c r="I50" s="29">
        <f t="shared" si="11"/>
        <v>12402.44</v>
      </c>
      <c r="J50" s="22">
        <f t="shared" si="7"/>
        <v>0.98305121040399013</v>
      </c>
      <c r="K50" s="22">
        <f t="shared" si="8"/>
        <v>1.7760723332395159</v>
      </c>
      <c r="L50" s="22">
        <f t="shared" si="9"/>
        <v>0.51503010672314276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682300</v>
      </c>
      <c r="E51" s="29">
        <f t="shared" si="12"/>
        <v>482700</v>
      </c>
      <c r="F51" s="29">
        <f t="shared" si="12"/>
        <v>199600</v>
      </c>
      <c r="G51" s="29">
        <f t="shared" si="12"/>
        <v>7913.0599999999995</v>
      </c>
      <c r="H51" s="29">
        <f t="shared" si="12"/>
        <v>3956.54</v>
      </c>
      <c r="I51" s="29">
        <f t="shared" si="12"/>
        <v>3956.52</v>
      </c>
      <c r="J51" s="22">
        <f t="shared" si="7"/>
        <v>1.1597625677854317</v>
      </c>
      <c r="K51" s="22">
        <f t="shared" si="8"/>
        <v>0.81966853117878602</v>
      </c>
      <c r="L51" s="22">
        <f t="shared" si="9"/>
        <v>1.9822244488977954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3956.54</v>
      </c>
      <c r="H52" s="29">
        <v>3956.54</v>
      </c>
      <c r="I52" s="29" t="s">
        <v>21</v>
      </c>
      <c r="J52" s="22">
        <f t="shared" si="7"/>
        <v>1.3975768279759802</v>
      </c>
      <c r="K52" s="22">
        <f t="shared" si="8"/>
        <v>1.3975768279759802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399200</v>
      </c>
      <c r="E53" s="29">
        <v>199600</v>
      </c>
      <c r="F53" s="29">
        <v>199600</v>
      </c>
      <c r="G53" s="29">
        <v>3956.52</v>
      </c>
      <c r="H53" s="29"/>
      <c r="I53" s="29">
        <v>3956.52</v>
      </c>
      <c r="J53" s="22">
        <f t="shared" si="7"/>
        <v>0.99111222444889768</v>
      </c>
      <c r="K53" s="22">
        <f t="shared" si="8"/>
        <v>0</v>
      </c>
      <c r="L53" s="22">
        <f t="shared" si="9"/>
        <v>1.9822244488977954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3147000</v>
      </c>
      <c r="E54" s="29">
        <f t="shared" si="13"/>
        <v>938500</v>
      </c>
      <c r="F54" s="29">
        <f t="shared" si="13"/>
        <v>2208500</v>
      </c>
      <c r="G54" s="29">
        <f t="shared" si="13"/>
        <v>29730.92</v>
      </c>
      <c r="H54" s="29">
        <f t="shared" si="13"/>
        <v>21285</v>
      </c>
      <c r="I54" s="29">
        <f t="shared" si="13"/>
        <v>8445.92</v>
      </c>
      <c r="J54" s="22">
        <f t="shared" si="7"/>
        <v>0.94473848109310443</v>
      </c>
      <c r="K54" s="22">
        <f t="shared" si="8"/>
        <v>2.2679808204581779</v>
      </c>
      <c r="L54" s="22">
        <f t="shared" si="9"/>
        <v>0.38242789223454832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938500</v>
      </c>
      <c r="E55" s="29">
        <v>938500</v>
      </c>
      <c r="F55" s="29" t="s">
        <v>21</v>
      </c>
      <c r="G55" s="29">
        <v>21285</v>
      </c>
      <c r="H55" s="29">
        <v>21285</v>
      </c>
      <c r="I55" s="29" t="s">
        <v>21</v>
      </c>
      <c r="J55" s="22">
        <f t="shared" si="7"/>
        <v>2.2679808204581779</v>
      </c>
      <c r="K55" s="22">
        <f t="shared" si="8"/>
        <v>2.2679808204581779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414</v>
      </c>
      <c r="D56" s="29">
        <v>2208500</v>
      </c>
      <c r="E56" s="29" t="s">
        <v>21</v>
      </c>
      <c r="F56" s="29">
        <v>2208500</v>
      </c>
      <c r="G56" s="29">
        <v>8445.92</v>
      </c>
      <c r="H56" s="29" t="s">
        <v>21</v>
      </c>
      <c r="I56" s="29">
        <v>8445.92</v>
      </c>
      <c r="J56" s="22">
        <f t="shared" si="7"/>
        <v>0.38242789223454832</v>
      </c>
      <c r="K56" s="22" t="e">
        <f t="shared" si="8"/>
        <v>#VALUE!</v>
      </c>
      <c r="L56" s="22">
        <f t="shared" si="9"/>
        <v>0.38242789223454832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60000</v>
      </c>
      <c r="E57" s="62">
        <f>E58</f>
        <v>60000</v>
      </c>
      <c r="F57" s="62"/>
      <c r="G57" s="62">
        <f>G58</f>
        <v>0</v>
      </c>
      <c r="H57" s="62">
        <f>H58</f>
        <v>0</v>
      </c>
      <c r="I57" s="62" t="s">
        <v>21</v>
      </c>
      <c r="J57" s="66">
        <f t="shared" si="7"/>
        <v>0</v>
      </c>
      <c r="K57" s="66">
        <f t="shared" si="8"/>
        <v>0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60000</v>
      </c>
      <c r="E58" s="29">
        <f>SUM(E59:E62)</f>
        <v>60000</v>
      </c>
      <c r="F58" s="29"/>
      <c r="G58" s="29">
        <f>SUM(G59:G62)</f>
        <v>0</v>
      </c>
      <c r="H58" s="29">
        <f>SUM(H59:H62)</f>
        <v>0</v>
      </c>
      <c r="I58" s="29" t="s">
        <v>21</v>
      </c>
      <c r="J58" s="22">
        <f t="shared" si="7"/>
        <v>0</v>
      </c>
      <c r="K58" s="22">
        <f t="shared" si="8"/>
        <v>0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30000</v>
      </c>
      <c r="E59" s="29">
        <v>30000</v>
      </c>
      <c r="F59" s="29" t="s">
        <v>21</v>
      </c>
      <c r="G59" s="29"/>
      <c r="H59" s="29"/>
      <c r="I59" s="29" t="s">
        <v>21</v>
      </c>
      <c r="J59" s="22">
        <f t="shared" si="7"/>
        <v>0</v>
      </c>
      <c r="K59" s="22">
        <f t="shared" si="8"/>
        <v>0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500</v>
      </c>
      <c r="E61" s="29">
        <v>500</v>
      </c>
      <c r="F61" s="29" t="s">
        <v>21</v>
      </c>
      <c r="G61" s="29"/>
      <c r="H61" s="29"/>
      <c r="I61" s="29" t="s">
        <v>21</v>
      </c>
      <c r="J61" s="22">
        <f t="shared" si="7"/>
        <v>0</v>
      </c>
      <c r="K61" s="22">
        <f t="shared" si="8"/>
        <v>0</v>
      </c>
      <c r="L61" s="22" t="e">
        <f t="shared" si="9"/>
        <v>#VALUE!</v>
      </c>
      <c r="M61" s="7"/>
    </row>
    <row r="62" spans="1:13" ht="25.5" customHeight="1" x14ac:dyDescent="0.25">
      <c r="A62" s="26" t="s">
        <v>106</v>
      </c>
      <c r="B62" s="27" t="s">
        <v>19</v>
      </c>
      <c r="C62" s="28" t="s">
        <v>107</v>
      </c>
      <c r="D62" s="29">
        <v>29500</v>
      </c>
      <c r="E62" s="29">
        <v>29500</v>
      </c>
      <c r="F62" s="29" t="s">
        <v>21</v>
      </c>
      <c r="G62" s="29"/>
      <c r="H62" s="29"/>
      <c r="I62" s="29" t="s">
        <v>21</v>
      </c>
      <c r="J62" s="22">
        <f t="shared" si="7"/>
        <v>0</v>
      </c>
      <c r="K62" s="22">
        <f t="shared" si="8"/>
        <v>0</v>
      </c>
      <c r="L62" s="22" t="e">
        <f t="shared" si="9"/>
        <v>#VALUE!</v>
      </c>
      <c r="M62" s="7"/>
    </row>
    <row r="63" spans="1:13" ht="25.5" customHeight="1" x14ac:dyDescent="0.25">
      <c r="A63" s="59" t="s">
        <v>108</v>
      </c>
      <c r="B63" s="60" t="s">
        <v>19</v>
      </c>
      <c r="C63" s="61" t="s">
        <v>109</v>
      </c>
      <c r="D63" s="62">
        <f t="shared" ref="D63:H65" si="14">D64</f>
        <v>6205000</v>
      </c>
      <c r="E63" s="62">
        <f t="shared" si="14"/>
        <v>6205000</v>
      </c>
      <c r="F63" s="62"/>
      <c r="G63" s="62">
        <f t="shared" ref="G63:H63" si="15">G64</f>
        <v>541518.19999999995</v>
      </c>
      <c r="H63" s="62">
        <f t="shared" si="15"/>
        <v>541518.19999999995</v>
      </c>
      <c r="I63" s="62" t="s">
        <v>21</v>
      </c>
      <c r="J63" s="66">
        <f t="shared" si="7"/>
        <v>8.7271265108783229</v>
      </c>
      <c r="K63" s="66">
        <f t="shared" si="8"/>
        <v>8.7271265108783229</v>
      </c>
      <c r="L63" s="66" t="e">
        <f t="shared" si="9"/>
        <v>#VALUE!</v>
      </c>
      <c r="M63" s="7"/>
    </row>
    <row r="64" spans="1:13" ht="15" customHeight="1" x14ac:dyDescent="0.25">
      <c r="A64" s="26" t="s">
        <v>110</v>
      </c>
      <c r="B64" s="27" t="s">
        <v>19</v>
      </c>
      <c r="C64" s="28" t="s">
        <v>111</v>
      </c>
      <c r="D64" s="29">
        <f t="shared" si="14"/>
        <v>6205000</v>
      </c>
      <c r="E64" s="29">
        <f t="shared" si="14"/>
        <v>6205000</v>
      </c>
      <c r="F64" s="29"/>
      <c r="G64" s="29">
        <f t="shared" si="14"/>
        <v>541518.19999999995</v>
      </c>
      <c r="H64" s="29">
        <f t="shared" si="14"/>
        <v>541518.19999999995</v>
      </c>
      <c r="I64" s="29" t="s">
        <v>21</v>
      </c>
      <c r="J64" s="22">
        <f t="shared" si="7"/>
        <v>8.7271265108783229</v>
      </c>
      <c r="K64" s="22">
        <f t="shared" si="8"/>
        <v>8.7271265108783229</v>
      </c>
      <c r="L64" s="22" t="e">
        <f t="shared" si="9"/>
        <v>#VALUE!</v>
      </c>
      <c r="M64" s="7"/>
    </row>
    <row r="65" spans="1:13" ht="15" customHeight="1" x14ac:dyDescent="0.25">
      <c r="A65" s="26" t="s">
        <v>112</v>
      </c>
      <c r="B65" s="27" t="s">
        <v>19</v>
      </c>
      <c r="C65" s="28" t="s">
        <v>113</v>
      </c>
      <c r="D65" s="29">
        <f t="shared" si="14"/>
        <v>6205000</v>
      </c>
      <c r="E65" s="29">
        <f t="shared" si="14"/>
        <v>6205000</v>
      </c>
      <c r="F65" s="29"/>
      <c r="G65" s="29">
        <f t="shared" si="14"/>
        <v>541518.19999999995</v>
      </c>
      <c r="H65" s="29">
        <f t="shared" si="14"/>
        <v>541518.19999999995</v>
      </c>
      <c r="I65" s="29" t="s">
        <v>21</v>
      </c>
      <c r="J65" s="22">
        <f t="shared" si="7"/>
        <v>8.7271265108783229</v>
      </c>
      <c r="K65" s="22">
        <f t="shared" si="8"/>
        <v>8.7271265108783229</v>
      </c>
      <c r="L65" s="22" t="e">
        <f t="shared" si="9"/>
        <v>#VALUE!</v>
      </c>
      <c r="M65" s="7"/>
    </row>
    <row r="66" spans="1:13" ht="38.25" customHeight="1" x14ac:dyDescent="0.25">
      <c r="A66" s="26" t="s">
        <v>114</v>
      </c>
      <c r="B66" s="27" t="s">
        <v>19</v>
      </c>
      <c r="C66" s="28" t="s">
        <v>115</v>
      </c>
      <c r="D66" s="29">
        <v>6205000</v>
      </c>
      <c r="E66" s="29">
        <v>6205000</v>
      </c>
      <c r="F66" s="29"/>
      <c r="G66" s="29">
        <v>541518.19999999995</v>
      </c>
      <c r="H66" s="29">
        <v>541518.19999999995</v>
      </c>
      <c r="I66" s="29" t="s">
        <v>21</v>
      </c>
      <c r="J66" s="22">
        <f t="shared" si="7"/>
        <v>8.7271265108783229</v>
      </c>
      <c r="K66" s="22">
        <f t="shared" si="8"/>
        <v>8.7271265108783229</v>
      </c>
      <c r="L66" s="22" t="e">
        <f t="shared" si="9"/>
        <v>#VALUE!</v>
      </c>
      <c r="M66" s="7"/>
    </row>
    <row r="67" spans="1:13" ht="46.5" customHeight="1" x14ac:dyDescent="0.25">
      <c r="A67" s="59" t="s">
        <v>116</v>
      </c>
      <c r="B67" s="60" t="s">
        <v>19</v>
      </c>
      <c r="C67" s="61" t="s">
        <v>117</v>
      </c>
      <c r="D67" s="62">
        <f t="shared" ref="D67:E69" si="16">D68</f>
        <v>0</v>
      </c>
      <c r="E67" s="62">
        <f t="shared" si="16"/>
        <v>0</v>
      </c>
      <c r="F67" s="62"/>
      <c r="G67" s="62">
        <f t="shared" ref="G67:H69" si="17">G68</f>
        <v>0</v>
      </c>
      <c r="H67" s="62">
        <f t="shared" si="17"/>
        <v>0</v>
      </c>
      <c r="I67" s="62" t="s">
        <v>21</v>
      </c>
      <c r="J67" s="66" t="e">
        <f t="shared" si="7"/>
        <v>#DIV/0!</v>
      </c>
      <c r="K67" s="66" t="e">
        <f t="shared" si="8"/>
        <v>#DIV/0!</v>
      </c>
      <c r="L67" s="66" t="e">
        <f t="shared" si="9"/>
        <v>#VALUE!</v>
      </c>
      <c r="M67" s="7"/>
    </row>
    <row r="68" spans="1:13" ht="76.5" customHeight="1" x14ac:dyDescent="0.25">
      <c r="A68" s="26" t="s">
        <v>118</v>
      </c>
      <c r="B68" s="27" t="s">
        <v>19</v>
      </c>
      <c r="C68" s="28" t="s">
        <v>119</v>
      </c>
      <c r="D68" s="29">
        <f t="shared" si="16"/>
        <v>0</v>
      </c>
      <c r="E68" s="29">
        <f t="shared" si="16"/>
        <v>0</v>
      </c>
      <c r="F68" s="29"/>
      <c r="G68" s="29">
        <f t="shared" si="17"/>
        <v>0</v>
      </c>
      <c r="H68" s="29">
        <f t="shared" si="17"/>
        <v>0</v>
      </c>
      <c r="I68" s="29" t="s">
        <v>21</v>
      </c>
      <c r="J68" s="22" t="e">
        <f t="shared" si="7"/>
        <v>#DIV/0!</v>
      </c>
      <c r="K68" s="22" t="e">
        <f t="shared" si="8"/>
        <v>#DIV/0!</v>
      </c>
      <c r="L68" s="22" t="e">
        <f t="shared" si="9"/>
        <v>#VALUE!</v>
      </c>
      <c r="M68" s="7"/>
    </row>
    <row r="69" spans="1:13" ht="89.25" customHeight="1" x14ac:dyDescent="0.25">
      <c r="A69" s="26" t="s">
        <v>120</v>
      </c>
      <c r="B69" s="27" t="s">
        <v>19</v>
      </c>
      <c r="C69" s="28" t="s">
        <v>121</v>
      </c>
      <c r="D69" s="29">
        <f t="shared" si="16"/>
        <v>0</v>
      </c>
      <c r="E69" s="29">
        <f t="shared" si="16"/>
        <v>0</v>
      </c>
      <c r="F69" s="29"/>
      <c r="G69" s="29">
        <f t="shared" si="17"/>
        <v>0</v>
      </c>
      <c r="H69" s="29">
        <f t="shared" si="17"/>
        <v>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159" customHeight="1" x14ac:dyDescent="0.25">
      <c r="A70" s="26" t="s">
        <v>122</v>
      </c>
      <c r="B70" s="27" t="s">
        <v>19</v>
      </c>
      <c r="C70" s="28" t="s">
        <v>123</v>
      </c>
      <c r="D70" s="29"/>
      <c r="E70" s="29"/>
      <c r="F70" s="29"/>
      <c r="G70" s="29"/>
      <c r="H70" s="29"/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" customHeight="1" x14ac:dyDescent="0.25">
      <c r="A71" s="59" t="s">
        <v>124</v>
      </c>
      <c r="B71" s="60" t="s">
        <v>19</v>
      </c>
      <c r="C71" s="61" t="s">
        <v>125</v>
      </c>
      <c r="D71" s="62">
        <f>SUM(D72:D80)</f>
        <v>1225000</v>
      </c>
      <c r="E71" s="62">
        <f>SUM(E72:E80)</f>
        <v>1225000</v>
      </c>
      <c r="F71" s="62"/>
      <c r="G71" s="62">
        <f>SUM(G72:G80)</f>
        <v>107356.72</v>
      </c>
      <c r="H71" s="62">
        <f>SUM(H72:H80)</f>
        <v>107356.72</v>
      </c>
      <c r="I71" s="62"/>
      <c r="J71" s="66">
        <f t="shared" si="7"/>
        <v>8.763813877551021</v>
      </c>
      <c r="K71" s="66">
        <f t="shared" si="8"/>
        <v>8.763813877551021</v>
      </c>
      <c r="L71" s="66" t="e">
        <f t="shared" si="9"/>
        <v>#DIV/0!</v>
      </c>
      <c r="M71" s="7"/>
    </row>
    <row r="72" spans="1:13" ht="76.5" customHeight="1" x14ac:dyDescent="0.25">
      <c r="A72" s="26" t="s">
        <v>126</v>
      </c>
      <c r="B72" s="27" t="s">
        <v>19</v>
      </c>
      <c r="C72" s="28" t="s">
        <v>127</v>
      </c>
      <c r="D72" s="29">
        <v>2000</v>
      </c>
      <c r="E72" s="29">
        <v>2000</v>
      </c>
      <c r="F72" s="29" t="s">
        <v>21</v>
      </c>
      <c r="G72" s="29"/>
      <c r="H72" s="29"/>
      <c r="I72" s="29" t="s">
        <v>21</v>
      </c>
      <c r="J72" s="22">
        <f t="shared" si="7"/>
        <v>0</v>
      </c>
      <c r="K72" s="22">
        <f t="shared" si="8"/>
        <v>0</v>
      </c>
      <c r="L72" s="22" t="e">
        <f t="shared" si="9"/>
        <v>#VALUE!</v>
      </c>
      <c r="M72" s="7"/>
    </row>
    <row r="73" spans="1:13" ht="76.5" customHeight="1" x14ac:dyDescent="0.25">
      <c r="A73" s="26" t="s">
        <v>367</v>
      </c>
      <c r="B73" s="27" t="s">
        <v>19</v>
      </c>
      <c r="C73" s="28" t="s">
        <v>411</v>
      </c>
      <c r="D73" s="29"/>
      <c r="E73" s="29"/>
      <c r="F73" s="29"/>
      <c r="G73" s="29"/>
      <c r="H73" s="29"/>
      <c r="I73" s="29"/>
      <c r="J73" s="22" t="e">
        <f t="shared" si="7"/>
        <v>#DIV/0!</v>
      </c>
      <c r="K73" s="22" t="e">
        <f t="shared" si="8"/>
        <v>#DIV/0!</v>
      </c>
      <c r="L73" s="22" t="e">
        <f t="shared" si="9"/>
        <v>#DIV/0!</v>
      </c>
      <c r="M73" s="7"/>
    </row>
    <row r="74" spans="1:13" ht="63.75" customHeight="1" x14ac:dyDescent="0.25">
      <c r="A74" s="26" t="s">
        <v>128</v>
      </c>
      <c r="B74" s="27" t="s">
        <v>19</v>
      </c>
      <c r="C74" s="28" t="s">
        <v>129</v>
      </c>
      <c r="D74" s="29">
        <v>281000</v>
      </c>
      <c r="E74" s="29">
        <v>281000</v>
      </c>
      <c r="F74" s="29" t="s">
        <v>21</v>
      </c>
      <c r="G74" s="29">
        <v>11000</v>
      </c>
      <c r="H74" s="29">
        <v>11000</v>
      </c>
      <c r="I74" s="29" t="s">
        <v>21</v>
      </c>
      <c r="J74" s="22">
        <f t="shared" si="7"/>
        <v>3.9145907473309607</v>
      </c>
      <c r="K74" s="22">
        <f t="shared" si="8"/>
        <v>3.9145907473309607</v>
      </c>
      <c r="L74" s="22" t="e">
        <f t="shared" si="9"/>
        <v>#VALUE!</v>
      </c>
      <c r="M74" s="7"/>
    </row>
    <row r="75" spans="1:13" ht="38.25" customHeight="1" x14ac:dyDescent="0.25">
      <c r="A75" s="26" t="s">
        <v>130</v>
      </c>
      <c r="B75" s="27" t="s">
        <v>19</v>
      </c>
      <c r="C75" s="28" t="s">
        <v>131</v>
      </c>
      <c r="D75" s="29">
        <v>12000</v>
      </c>
      <c r="E75" s="29">
        <v>12000</v>
      </c>
      <c r="F75" s="29" t="s">
        <v>21</v>
      </c>
      <c r="G75" s="29">
        <v>7500</v>
      </c>
      <c r="H75" s="29">
        <v>7500</v>
      </c>
      <c r="I75" s="29" t="s">
        <v>21</v>
      </c>
      <c r="J75" s="22">
        <f t="shared" si="7"/>
        <v>62.5</v>
      </c>
      <c r="K75" s="22">
        <f t="shared" si="8"/>
        <v>62.5</v>
      </c>
      <c r="L75" s="22" t="e">
        <f t="shared" si="9"/>
        <v>#VALUE!</v>
      </c>
      <c r="M75" s="7"/>
    </row>
    <row r="76" spans="1:13" ht="63.75" customHeight="1" x14ac:dyDescent="0.25">
      <c r="A76" s="26" t="s">
        <v>132</v>
      </c>
      <c r="B76" s="27" t="s">
        <v>19</v>
      </c>
      <c r="C76" s="28" t="s">
        <v>133</v>
      </c>
      <c r="D76" s="29">
        <v>2000</v>
      </c>
      <c r="E76" s="29">
        <v>2000</v>
      </c>
      <c r="F76" s="29"/>
      <c r="G76" s="29"/>
      <c r="H76" s="29"/>
      <c r="I76" s="29" t="s">
        <v>21</v>
      </c>
      <c r="J76" s="29">
        <f t="shared" si="7"/>
        <v>0</v>
      </c>
      <c r="K76" s="29">
        <f t="shared" si="8"/>
        <v>0</v>
      </c>
      <c r="L76" s="29"/>
      <c r="M76" s="7"/>
    </row>
    <row r="77" spans="1:13" ht="36.75" customHeight="1" x14ac:dyDescent="0.25">
      <c r="A77" s="26" t="s">
        <v>134</v>
      </c>
      <c r="B77" s="27" t="s">
        <v>19</v>
      </c>
      <c r="C77" s="28" t="s">
        <v>135</v>
      </c>
      <c r="D77" s="29">
        <v>9000</v>
      </c>
      <c r="E77" s="29">
        <v>9000</v>
      </c>
      <c r="F77" s="29" t="s">
        <v>21</v>
      </c>
      <c r="G77" s="29"/>
      <c r="H77" s="29"/>
      <c r="I77" s="29" t="s">
        <v>21</v>
      </c>
      <c r="J77" s="22">
        <f t="shared" ref="J77:L81" si="18">G77/D77*100</f>
        <v>0</v>
      </c>
      <c r="K77" s="22">
        <f t="shared" si="18"/>
        <v>0</v>
      </c>
      <c r="L77" s="22" t="e">
        <f t="shared" si="18"/>
        <v>#VALUE!</v>
      </c>
      <c r="M77" s="7"/>
    </row>
    <row r="78" spans="1:13" ht="63.75" customHeight="1" x14ac:dyDescent="0.25">
      <c r="A78" s="26" t="s">
        <v>136</v>
      </c>
      <c r="B78" s="27" t="s">
        <v>19</v>
      </c>
      <c r="C78" s="28" t="s">
        <v>137</v>
      </c>
      <c r="D78" s="29">
        <v>15000</v>
      </c>
      <c r="E78" s="29">
        <v>15000</v>
      </c>
      <c r="F78" s="29" t="s">
        <v>21</v>
      </c>
      <c r="G78" s="29"/>
      <c r="H78" s="29"/>
      <c r="I78" s="29" t="s">
        <v>21</v>
      </c>
      <c r="J78" s="22">
        <f t="shared" si="18"/>
        <v>0</v>
      </c>
      <c r="K78" s="22">
        <f t="shared" si="18"/>
        <v>0</v>
      </c>
      <c r="L78" s="22" t="e">
        <f t="shared" si="18"/>
        <v>#VALUE!</v>
      </c>
      <c r="M78" s="7"/>
    </row>
    <row r="79" spans="1:13" ht="63.75" customHeight="1" x14ac:dyDescent="0.25">
      <c r="A79" s="26" t="s">
        <v>384</v>
      </c>
      <c r="B79" s="27" t="s">
        <v>19</v>
      </c>
      <c r="C79" s="28" t="s">
        <v>385</v>
      </c>
      <c r="D79" s="29"/>
      <c r="E79" s="29"/>
      <c r="F79" s="29"/>
      <c r="G79" s="29"/>
      <c r="H79" s="29"/>
      <c r="I79" s="29"/>
      <c r="J79" s="22"/>
      <c r="K79" s="22"/>
      <c r="L79" s="22"/>
      <c r="M79" s="7"/>
    </row>
    <row r="80" spans="1:13" ht="59.25" customHeight="1" x14ac:dyDescent="0.25">
      <c r="A80" s="26" t="s">
        <v>138</v>
      </c>
      <c r="B80" s="27" t="s">
        <v>19</v>
      </c>
      <c r="C80" s="28" t="s">
        <v>139</v>
      </c>
      <c r="D80" s="29">
        <v>904000</v>
      </c>
      <c r="E80" s="29">
        <v>904000</v>
      </c>
      <c r="F80" s="29" t="s">
        <v>21</v>
      </c>
      <c r="G80" s="29">
        <v>88856.72</v>
      </c>
      <c r="H80" s="29">
        <v>88856.72</v>
      </c>
      <c r="I80" s="29" t="s">
        <v>21</v>
      </c>
      <c r="J80" s="22">
        <f t="shared" si="18"/>
        <v>9.8292831858407084</v>
      </c>
      <c r="K80" s="22">
        <f t="shared" si="18"/>
        <v>9.8292831858407084</v>
      </c>
      <c r="L80" s="22" t="e">
        <f t="shared" si="18"/>
        <v>#VALUE!</v>
      </c>
      <c r="M80" s="7"/>
    </row>
    <row r="81" spans="1:13" ht="15" customHeight="1" x14ac:dyDescent="0.25">
      <c r="A81" s="59" t="s">
        <v>140</v>
      </c>
      <c r="B81" s="60" t="s">
        <v>19</v>
      </c>
      <c r="C81" s="61" t="s">
        <v>141</v>
      </c>
      <c r="D81" s="62">
        <f t="shared" ref="D81:F81" si="19">D85+D82</f>
        <v>219000</v>
      </c>
      <c r="E81" s="62">
        <f t="shared" si="19"/>
        <v>100000</v>
      </c>
      <c r="F81" s="62">
        <f t="shared" si="19"/>
        <v>119000</v>
      </c>
      <c r="G81" s="62">
        <f>G85+G82+G83+G84</f>
        <v>11099.1</v>
      </c>
      <c r="H81" s="62">
        <f>H85+H82+H83</f>
        <v>6044.16</v>
      </c>
      <c r="I81" s="62">
        <f>I85+I82+I83+I84</f>
        <v>5054.9400000000005</v>
      </c>
      <c r="J81" s="66">
        <f t="shared" si="18"/>
        <v>5.0680821917808219</v>
      </c>
      <c r="K81" s="66">
        <f t="shared" si="18"/>
        <v>6.0441599999999998</v>
      </c>
      <c r="L81" s="66">
        <f t="shared" si="18"/>
        <v>4.2478487394957982</v>
      </c>
      <c r="M81" s="7"/>
    </row>
    <row r="82" spans="1:13" ht="15" customHeight="1" x14ac:dyDescent="0.25">
      <c r="A82" s="26" t="s">
        <v>142</v>
      </c>
      <c r="B82" s="27" t="s">
        <v>19</v>
      </c>
      <c r="C82" s="28" t="s">
        <v>143</v>
      </c>
      <c r="D82" s="29"/>
      <c r="E82" s="29"/>
      <c r="F82" s="29"/>
      <c r="G82" s="29"/>
      <c r="H82" s="29"/>
      <c r="I82" s="29"/>
      <c r="J82" s="29"/>
      <c r="K82" s="29"/>
      <c r="L82" s="29"/>
      <c r="M82" s="7"/>
    </row>
    <row r="83" spans="1:13" ht="15" customHeight="1" x14ac:dyDescent="0.25">
      <c r="A83" s="26" t="s">
        <v>142</v>
      </c>
      <c r="B83" s="27" t="s">
        <v>19</v>
      </c>
      <c r="C83" s="28" t="s">
        <v>395</v>
      </c>
      <c r="D83" s="29"/>
      <c r="E83" s="29"/>
      <c r="F83" s="29"/>
      <c r="G83" s="29">
        <v>1842.75</v>
      </c>
      <c r="H83" s="29">
        <v>1842.75</v>
      </c>
      <c r="I83" s="29"/>
      <c r="J83" s="22" t="e">
        <f t="shared" ref="J83:L88" si="20">G83/D83*100</f>
        <v>#DIV/0!</v>
      </c>
      <c r="K83" s="29"/>
      <c r="L83" s="29"/>
      <c r="M83" s="7"/>
    </row>
    <row r="84" spans="1:13" ht="25.5" customHeight="1" x14ac:dyDescent="0.25">
      <c r="A84" s="26" t="s">
        <v>144</v>
      </c>
      <c r="B84" s="27" t="s">
        <v>19</v>
      </c>
      <c r="C84" s="28" t="s">
        <v>388</v>
      </c>
      <c r="D84" s="29"/>
      <c r="E84" s="29"/>
      <c r="F84" s="29"/>
      <c r="G84" s="29">
        <v>-795.06</v>
      </c>
      <c r="H84" s="29"/>
      <c r="I84" s="29">
        <v>-795.06</v>
      </c>
      <c r="J84" s="22" t="e">
        <f t="shared" si="20"/>
        <v>#DIV/0!</v>
      </c>
      <c r="K84" s="29"/>
      <c r="L84" s="29"/>
      <c r="M84" s="7"/>
    </row>
    <row r="85" spans="1:13" ht="15" customHeight="1" x14ac:dyDescent="0.25">
      <c r="A85" s="26" t="s">
        <v>145</v>
      </c>
      <c r="B85" s="27" t="s">
        <v>19</v>
      </c>
      <c r="C85" s="28" t="s">
        <v>146</v>
      </c>
      <c r="D85" s="29">
        <f t="shared" ref="D85:I85" si="21">SUM(D86:D87)</f>
        <v>219000</v>
      </c>
      <c r="E85" s="29">
        <f t="shared" si="21"/>
        <v>100000</v>
      </c>
      <c r="F85" s="29">
        <f t="shared" si="21"/>
        <v>119000</v>
      </c>
      <c r="G85" s="29">
        <f t="shared" si="21"/>
        <v>10051.41</v>
      </c>
      <c r="H85" s="29">
        <f t="shared" si="21"/>
        <v>4201.41</v>
      </c>
      <c r="I85" s="29">
        <f t="shared" si="21"/>
        <v>5850</v>
      </c>
      <c r="J85" s="22">
        <f t="shared" si="20"/>
        <v>4.5896849315068495</v>
      </c>
      <c r="K85" s="22">
        <f t="shared" si="20"/>
        <v>4.2014100000000001</v>
      </c>
      <c r="L85" s="22">
        <f t="shared" si="20"/>
        <v>4.9159663865546221</v>
      </c>
      <c r="M85" s="7"/>
    </row>
    <row r="86" spans="1:13" ht="25.5" customHeight="1" x14ac:dyDescent="0.25">
      <c r="A86" s="26" t="s">
        <v>147</v>
      </c>
      <c r="B86" s="27" t="s">
        <v>19</v>
      </c>
      <c r="C86" s="28" t="s">
        <v>148</v>
      </c>
      <c r="D86" s="29">
        <v>100000</v>
      </c>
      <c r="E86" s="29">
        <v>100000</v>
      </c>
      <c r="F86" s="29" t="s">
        <v>21</v>
      </c>
      <c r="G86" s="29">
        <v>4201.41</v>
      </c>
      <c r="H86" s="29">
        <v>4201.41</v>
      </c>
      <c r="I86" s="29" t="s">
        <v>21</v>
      </c>
      <c r="J86" s="22">
        <f t="shared" si="20"/>
        <v>4.2014100000000001</v>
      </c>
      <c r="K86" s="22">
        <f t="shared" si="20"/>
        <v>4.2014100000000001</v>
      </c>
      <c r="L86" s="22" t="e">
        <f t="shared" si="20"/>
        <v>#VALUE!</v>
      </c>
      <c r="M86" s="7"/>
    </row>
    <row r="87" spans="1:13" ht="25.5" customHeight="1" x14ac:dyDescent="0.25">
      <c r="A87" s="26" t="s">
        <v>149</v>
      </c>
      <c r="B87" s="27" t="s">
        <v>19</v>
      </c>
      <c r="C87" s="28" t="s">
        <v>415</v>
      </c>
      <c r="D87" s="29">
        <v>119000</v>
      </c>
      <c r="E87" s="29" t="s">
        <v>21</v>
      </c>
      <c r="F87" s="29">
        <v>119000</v>
      </c>
      <c r="G87" s="29">
        <v>5850</v>
      </c>
      <c r="H87" s="29" t="s">
        <v>21</v>
      </c>
      <c r="I87" s="29">
        <v>5850</v>
      </c>
      <c r="J87" s="22">
        <f t="shared" si="20"/>
        <v>4.9159663865546221</v>
      </c>
      <c r="K87" s="22" t="e">
        <f t="shared" si="20"/>
        <v>#VALUE!</v>
      </c>
      <c r="L87" s="22">
        <f t="shared" si="20"/>
        <v>4.9159663865546221</v>
      </c>
      <c r="M87" s="7"/>
    </row>
    <row r="88" spans="1:13" ht="30.75" customHeight="1" x14ac:dyDescent="0.25">
      <c r="A88" s="59" t="s">
        <v>150</v>
      </c>
      <c r="B88" s="60" t="s">
        <v>19</v>
      </c>
      <c r="C88" s="61" t="s">
        <v>151</v>
      </c>
      <c r="D88" s="62">
        <v>323663500</v>
      </c>
      <c r="E88" s="62">
        <v>293964500</v>
      </c>
      <c r="F88" s="62">
        <v>42193000</v>
      </c>
      <c r="G88" s="62">
        <v>24552488.559999999</v>
      </c>
      <c r="H88" s="62">
        <v>22216804.77</v>
      </c>
      <c r="I88" s="62">
        <v>3441500</v>
      </c>
      <c r="J88" s="66">
        <f t="shared" si="20"/>
        <v>7.585807037247017</v>
      </c>
      <c r="K88" s="66">
        <f t="shared" si="20"/>
        <v>7.5576488895768028</v>
      </c>
      <c r="L88" s="66">
        <f t="shared" si="20"/>
        <v>8.1565662550660054</v>
      </c>
      <c r="M88" s="7"/>
    </row>
    <row r="89" spans="1:13" ht="48" customHeight="1" x14ac:dyDescent="0.25">
      <c r="A89" s="26" t="s">
        <v>152</v>
      </c>
      <c r="B89" s="27" t="s">
        <v>19</v>
      </c>
      <c r="C89" s="28" t="s">
        <v>153</v>
      </c>
      <c r="D89" s="29"/>
      <c r="E89" s="29"/>
      <c r="F89" s="29"/>
      <c r="G89" s="29"/>
      <c r="H89" s="29"/>
      <c r="I89" s="29"/>
      <c r="J89" s="29"/>
      <c r="K89" s="29"/>
      <c r="L89" s="29"/>
      <c r="M89" s="7"/>
    </row>
    <row r="90" spans="1:13" ht="30.75" customHeight="1" x14ac:dyDescent="0.25">
      <c r="A90" s="26" t="s">
        <v>154</v>
      </c>
      <c r="B90" s="27" t="s">
        <v>19</v>
      </c>
      <c r="C90" s="28" t="s">
        <v>155</v>
      </c>
      <c r="D90" s="29">
        <f>D91+D92+D94+D95</f>
        <v>294145000</v>
      </c>
      <c r="E90" s="29">
        <f>E91+E92+E94+E95</f>
        <v>265027600</v>
      </c>
      <c r="F90" s="29">
        <f t="shared" ref="D90:I91" si="22">F91+F92</f>
        <v>29117400</v>
      </c>
      <c r="G90" s="29">
        <f>G91+G92+G94+G95</f>
        <v>24084800</v>
      </c>
      <c r="H90" s="29">
        <f>H91+H92+H94+H95</f>
        <v>21658300</v>
      </c>
      <c r="I90" s="29">
        <f t="shared" si="22"/>
        <v>2426500</v>
      </c>
      <c r="J90" s="22">
        <f t="shared" ref="J90:L95" si="23">G90/D90*100</f>
        <v>8.1880705094426212</v>
      </c>
      <c r="K90" s="22">
        <f t="shared" si="23"/>
        <v>8.1720922651074837</v>
      </c>
      <c r="L90" s="22">
        <f t="shared" si="23"/>
        <v>8.3335050519620584</v>
      </c>
      <c r="M90" s="7"/>
    </row>
    <row r="91" spans="1:13" ht="27" customHeight="1" x14ac:dyDescent="0.25">
      <c r="A91" s="26" t="s">
        <v>156</v>
      </c>
      <c r="B91" s="27" t="s">
        <v>19</v>
      </c>
      <c r="C91" s="28" t="s">
        <v>157</v>
      </c>
      <c r="D91" s="29">
        <f t="shared" si="22"/>
        <v>154524800</v>
      </c>
      <c r="E91" s="29">
        <f t="shared" si="22"/>
        <v>125407400</v>
      </c>
      <c r="F91" s="29">
        <f t="shared" si="22"/>
        <v>29117400</v>
      </c>
      <c r="G91" s="29">
        <f t="shared" si="22"/>
        <v>12674900</v>
      </c>
      <c r="H91" s="29">
        <f t="shared" si="22"/>
        <v>10248400</v>
      </c>
      <c r="I91" s="29">
        <f t="shared" si="22"/>
        <v>2426500</v>
      </c>
      <c r="J91" s="22">
        <f t="shared" si="23"/>
        <v>8.2025021226366253</v>
      </c>
      <c r="K91" s="22">
        <f t="shared" si="23"/>
        <v>8.1720855388119045</v>
      </c>
      <c r="L91" s="22">
        <f t="shared" si="23"/>
        <v>8.3335050519620584</v>
      </c>
      <c r="M91" s="7"/>
    </row>
    <row r="92" spans="1:13" ht="45" customHeight="1" x14ac:dyDescent="0.25">
      <c r="A92" s="26" t="s">
        <v>158</v>
      </c>
      <c r="B92" s="27" t="s">
        <v>19</v>
      </c>
      <c r="C92" s="28" t="s">
        <v>159</v>
      </c>
      <c r="D92" s="29">
        <v>125407400</v>
      </c>
      <c r="E92" s="29">
        <v>125407400</v>
      </c>
      <c r="F92" s="29"/>
      <c r="G92" s="29">
        <v>10248400</v>
      </c>
      <c r="H92" s="29">
        <v>10248400</v>
      </c>
      <c r="I92" s="29"/>
      <c r="J92" s="22">
        <f t="shared" si="23"/>
        <v>8.1720855388119045</v>
      </c>
      <c r="K92" s="22">
        <f t="shared" si="23"/>
        <v>8.1720855388119045</v>
      </c>
      <c r="L92" s="22" t="e">
        <f t="shared" si="23"/>
        <v>#DIV/0!</v>
      </c>
      <c r="M92" s="7"/>
    </row>
    <row r="93" spans="1:13" ht="47.25" customHeight="1" x14ac:dyDescent="0.25">
      <c r="A93" s="26" t="s">
        <v>160</v>
      </c>
      <c r="B93" s="27" t="s">
        <v>19</v>
      </c>
      <c r="C93" s="28" t="s">
        <v>161</v>
      </c>
      <c r="D93" s="29">
        <v>29117400</v>
      </c>
      <c r="E93" s="29"/>
      <c r="F93" s="29">
        <v>29117400</v>
      </c>
      <c r="G93" s="29">
        <v>2426500</v>
      </c>
      <c r="H93" s="29"/>
      <c r="I93" s="29">
        <v>2426500</v>
      </c>
      <c r="J93" s="22">
        <f t="shared" si="23"/>
        <v>8.3335050519620584</v>
      </c>
      <c r="K93" s="22" t="e">
        <f t="shared" si="23"/>
        <v>#DIV/0!</v>
      </c>
      <c r="L93" s="22">
        <f t="shared" si="23"/>
        <v>8.3335050519620584</v>
      </c>
      <c r="M93" s="7"/>
    </row>
    <row r="94" spans="1:13" ht="47.25" customHeight="1" x14ac:dyDescent="0.25">
      <c r="A94" s="26" t="s">
        <v>162</v>
      </c>
      <c r="B94" s="27" t="s">
        <v>19</v>
      </c>
      <c r="C94" s="28" t="s">
        <v>163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61.5" customHeight="1" x14ac:dyDescent="0.25">
      <c r="A95" s="26" t="s">
        <v>164</v>
      </c>
      <c r="B95" s="27" t="s">
        <v>19</v>
      </c>
      <c r="C95" s="28" t="s">
        <v>389</v>
      </c>
      <c r="D95" s="29">
        <v>14212800</v>
      </c>
      <c r="E95" s="29">
        <v>14212800</v>
      </c>
      <c r="F95" s="29"/>
      <c r="G95" s="29">
        <v>1161500</v>
      </c>
      <c r="H95" s="29">
        <v>1161500</v>
      </c>
      <c r="I95" s="29"/>
      <c r="J95" s="22">
        <f t="shared" si="23"/>
        <v>8.1722109647641563</v>
      </c>
      <c r="K95" s="29"/>
      <c r="L95" s="29"/>
      <c r="M95" s="7"/>
    </row>
    <row r="96" spans="1:13" ht="25.5" customHeight="1" x14ac:dyDescent="0.25">
      <c r="A96" s="59" t="s">
        <v>165</v>
      </c>
      <c r="B96" s="60" t="s">
        <v>19</v>
      </c>
      <c r="C96" s="61" t="s">
        <v>166</v>
      </c>
      <c r="D96" s="62">
        <f>D98+D99+D97</f>
        <v>4118200</v>
      </c>
      <c r="E96" s="62">
        <f>E98+E99+E97</f>
        <v>4118200</v>
      </c>
      <c r="F96" s="62">
        <f t="shared" ref="F96" si="24">F98+F99</f>
        <v>0</v>
      </c>
      <c r="G96" s="62">
        <f>G98+G99+G97</f>
        <v>11900</v>
      </c>
      <c r="H96" s="62">
        <f>H98+H99+H97</f>
        <v>11900</v>
      </c>
      <c r="I96" s="62">
        <f>I98+I99+I97</f>
        <v>0</v>
      </c>
      <c r="J96" s="66">
        <f>G96/D96*100</f>
        <v>0.28896119663930842</v>
      </c>
      <c r="K96" s="66">
        <f>H96/E96*100</f>
        <v>0.28896119663930842</v>
      </c>
      <c r="L96" s="66" t="e">
        <f>I96/F96*100</f>
        <v>#DIV/0!</v>
      </c>
      <c r="M96" s="7"/>
    </row>
    <row r="97" spans="1:13" ht="36" customHeight="1" x14ac:dyDescent="0.25">
      <c r="A97" s="26" t="s">
        <v>408</v>
      </c>
      <c r="B97" s="27" t="s">
        <v>19</v>
      </c>
      <c r="C97" s="28" t="s">
        <v>409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63" customHeight="1" x14ac:dyDescent="0.25">
      <c r="A98" s="26" t="s">
        <v>390</v>
      </c>
      <c r="B98" s="27" t="s">
        <v>19</v>
      </c>
      <c r="C98" s="28" t="s">
        <v>391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15" customHeight="1" x14ac:dyDescent="0.25">
      <c r="A99" s="26" t="s">
        <v>167</v>
      </c>
      <c r="B99" s="27" t="s">
        <v>19</v>
      </c>
      <c r="C99" s="28" t="s">
        <v>168</v>
      </c>
      <c r="D99" s="29">
        <f t="shared" ref="D99:I99" si="25">D100+D101</f>
        <v>4118200</v>
      </c>
      <c r="E99" s="29">
        <f t="shared" si="25"/>
        <v>4118200</v>
      </c>
      <c r="F99" s="29">
        <f t="shared" si="25"/>
        <v>0</v>
      </c>
      <c r="G99" s="29">
        <f t="shared" si="25"/>
        <v>11900</v>
      </c>
      <c r="H99" s="29">
        <f t="shared" si="25"/>
        <v>11900</v>
      </c>
      <c r="I99" s="29">
        <f t="shared" si="25"/>
        <v>0</v>
      </c>
      <c r="J99" s="22">
        <f t="shared" ref="J99:L101" si="26">G99/D99*100</f>
        <v>0.28896119663930842</v>
      </c>
      <c r="K99" s="22">
        <f t="shared" si="26"/>
        <v>0.28896119663930842</v>
      </c>
      <c r="L99" s="22" t="e">
        <f t="shared" si="26"/>
        <v>#DIV/0!</v>
      </c>
      <c r="M99" s="7"/>
    </row>
    <row r="100" spans="1:13" ht="25.5" customHeight="1" x14ac:dyDescent="0.25">
      <c r="A100" s="26" t="s">
        <v>169</v>
      </c>
      <c r="B100" s="27" t="s">
        <v>19</v>
      </c>
      <c r="C100" s="28" t="s">
        <v>170</v>
      </c>
      <c r="D100" s="29">
        <v>4118200</v>
      </c>
      <c r="E100" s="29">
        <v>4118200</v>
      </c>
      <c r="F100" s="29"/>
      <c r="G100" s="29">
        <v>11900</v>
      </c>
      <c r="H100" s="29">
        <v>11900</v>
      </c>
      <c r="I100" s="29"/>
      <c r="J100" s="22">
        <f t="shared" si="26"/>
        <v>0.28896119663930842</v>
      </c>
      <c r="K100" s="22">
        <f t="shared" si="26"/>
        <v>0.28896119663930842</v>
      </c>
      <c r="L100" s="22" t="e">
        <f t="shared" si="26"/>
        <v>#DIV/0!</v>
      </c>
      <c r="M100" s="7"/>
    </row>
    <row r="101" spans="1:13" ht="24.75" customHeight="1" x14ac:dyDescent="0.25">
      <c r="A101" s="26" t="s">
        <v>171</v>
      </c>
      <c r="B101" s="27" t="s">
        <v>19</v>
      </c>
      <c r="C101" s="28" t="s">
        <v>392</v>
      </c>
      <c r="D101" s="29"/>
      <c r="E101" s="29"/>
      <c r="F101" s="29"/>
      <c r="G101" s="29"/>
      <c r="H101" s="29"/>
      <c r="I101" s="29"/>
      <c r="J101" s="22" t="e">
        <f t="shared" si="26"/>
        <v>#DIV/0!</v>
      </c>
      <c r="K101" s="29"/>
      <c r="L101" s="29"/>
      <c r="M101" s="7"/>
    </row>
    <row r="102" spans="1:13" ht="25.5" customHeight="1" x14ac:dyDescent="0.25">
      <c r="A102" s="59" t="s">
        <v>172</v>
      </c>
      <c r="B102" s="60" t="s">
        <v>19</v>
      </c>
      <c r="C102" s="61" t="s">
        <v>173</v>
      </c>
      <c r="D102" s="62">
        <f t="shared" ref="D102:H102" si="27">SUM(D103:D116)</f>
        <v>301615400</v>
      </c>
      <c r="E102" s="62">
        <f t="shared" si="27"/>
        <v>300108000</v>
      </c>
      <c r="F102" s="62">
        <f t="shared" si="27"/>
        <v>1507400</v>
      </c>
      <c r="G102" s="62">
        <f t="shared" si="27"/>
        <v>21408377.120000001</v>
      </c>
      <c r="H102" s="62">
        <f t="shared" si="27"/>
        <v>21408377.120000001</v>
      </c>
      <c r="I102" s="29">
        <v>544995.04</v>
      </c>
      <c r="J102" s="66">
        <f>G102/D102*100</f>
        <v>7.0979058496349987</v>
      </c>
      <c r="K102" s="66">
        <f>H102/E102*100</f>
        <v>7.1335576259213358</v>
      </c>
      <c r="L102" s="66">
        <f>I102/F102*100</f>
        <v>36.154639777099646</v>
      </c>
      <c r="M102" s="7"/>
    </row>
    <row r="103" spans="1:13" ht="51" customHeight="1" x14ac:dyDescent="0.25">
      <c r="A103" s="26" t="s">
        <v>174</v>
      </c>
      <c r="B103" s="27" t="s">
        <v>19</v>
      </c>
      <c r="C103" s="28" t="s">
        <v>175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7"/>
    </row>
    <row r="104" spans="1:13" ht="51" customHeight="1" x14ac:dyDescent="0.25">
      <c r="A104" s="26" t="s">
        <v>176</v>
      </c>
      <c r="B104" s="27" t="s">
        <v>19</v>
      </c>
      <c r="C104" s="28" t="s">
        <v>177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38.25" customHeight="1" x14ac:dyDescent="0.25">
      <c r="A105" s="26" t="s">
        <v>178</v>
      </c>
      <c r="B105" s="27" t="s">
        <v>19</v>
      </c>
      <c r="C105" s="28" t="s">
        <v>179</v>
      </c>
      <c r="D105" s="29">
        <v>657700</v>
      </c>
      <c r="E105" s="29"/>
      <c r="F105" s="29">
        <v>657700</v>
      </c>
      <c r="G105" s="29"/>
      <c r="H105" s="29">
        <v>0</v>
      </c>
      <c r="I105" s="29"/>
      <c r="J105" s="22">
        <f t="shared" ref="J105:L111" si="28">G105/D105*100</f>
        <v>0</v>
      </c>
      <c r="K105" s="22" t="e">
        <f t="shared" si="28"/>
        <v>#DIV/0!</v>
      </c>
      <c r="L105" s="22">
        <f t="shared" si="28"/>
        <v>0</v>
      </c>
      <c r="M105" s="7"/>
    </row>
    <row r="106" spans="1:13" ht="51" customHeight="1" x14ac:dyDescent="0.25">
      <c r="A106" s="26" t="s">
        <v>180</v>
      </c>
      <c r="B106" s="27" t="s">
        <v>19</v>
      </c>
      <c r="C106" s="28" t="s">
        <v>181</v>
      </c>
      <c r="D106" s="29">
        <v>657700</v>
      </c>
      <c r="E106" s="29"/>
      <c r="F106" s="29">
        <v>657700</v>
      </c>
      <c r="G106" s="29"/>
      <c r="H106" s="29">
        <v>0</v>
      </c>
      <c r="I106" s="29"/>
      <c r="J106" s="22">
        <f t="shared" si="28"/>
        <v>0</v>
      </c>
      <c r="K106" s="22" t="e">
        <f t="shared" si="28"/>
        <v>#DIV/0!</v>
      </c>
      <c r="L106" s="22">
        <f t="shared" si="28"/>
        <v>0</v>
      </c>
      <c r="M106" s="7"/>
    </row>
    <row r="107" spans="1:13" ht="63" customHeight="1" x14ac:dyDescent="0.25">
      <c r="A107" s="26" t="s">
        <v>182</v>
      </c>
      <c r="B107" s="27" t="s">
        <v>19</v>
      </c>
      <c r="C107" s="28" t="s">
        <v>183</v>
      </c>
      <c r="D107" s="29">
        <v>13432400</v>
      </c>
      <c r="E107" s="29">
        <v>13432400</v>
      </c>
      <c r="F107" s="29"/>
      <c r="G107" s="29">
        <v>997271.16</v>
      </c>
      <c r="H107" s="29">
        <v>997271.16</v>
      </c>
      <c r="I107" s="29"/>
      <c r="J107" s="22">
        <f t="shared" si="28"/>
        <v>7.4243706262469855</v>
      </c>
      <c r="K107" s="22">
        <f t="shared" si="28"/>
        <v>7.4243706262469855</v>
      </c>
      <c r="L107" s="22" t="e">
        <f t="shared" si="28"/>
        <v>#DIV/0!</v>
      </c>
      <c r="M107" s="7"/>
    </row>
    <row r="108" spans="1:13" ht="48.75" customHeight="1" x14ac:dyDescent="0.25">
      <c r="A108" s="26" t="s">
        <v>184</v>
      </c>
      <c r="B108" s="27" t="s">
        <v>19</v>
      </c>
      <c r="C108" s="28" t="s">
        <v>185</v>
      </c>
      <c r="D108" s="29">
        <v>13432400</v>
      </c>
      <c r="E108" s="29">
        <v>13432400</v>
      </c>
      <c r="F108" s="29"/>
      <c r="G108" s="29">
        <v>997271.16</v>
      </c>
      <c r="H108" s="29">
        <v>997271.16</v>
      </c>
      <c r="I108" s="29"/>
      <c r="J108" s="22">
        <f t="shared" si="28"/>
        <v>7.4243706262469855</v>
      </c>
      <c r="K108" s="22">
        <f t="shared" si="28"/>
        <v>7.4243706262469855</v>
      </c>
      <c r="L108" s="22" t="e">
        <f t="shared" si="28"/>
        <v>#DIV/0!</v>
      </c>
      <c r="M108" s="7"/>
    </row>
    <row r="109" spans="1:13" ht="45" customHeight="1" x14ac:dyDescent="0.25">
      <c r="A109" s="26" t="s">
        <v>186</v>
      </c>
      <c r="B109" s="27" t="s">
        <v>19</v>
      </c>
      <c r="C109" s="28" t="s">
        <v>187</v>
      </c>
      <c r="D109" s="29">
        <f t="shared" ref="D109:I109" si="29">D110+D111+D114</f>
        <v>7244100</v>
      </c>
      <c r="E109" s="29">
        <f t="shared" si="29"/>
        <v>7148100</v>
      </c>
      <c r="F109" s="29">
        <f t="shared" si="29"/>
        <v>96000</v>
      </c>
      <c r="G109" s="29">
        <f t="shared" si="29"/>
        <v>456917.4</v>
      </c>
      <c r="H109" s="29">
        <f t="shared" si="29"/>
        <v>456917.4</v>
      </c>
      <c r="I109" s="29">
        <f t="shared" si="29"/>
        <v>0</v>
      </c>
      <c r="J109" s="22">
        <f t="shared" si="28"/>
        <v>6.3074419182507144</v>
      </c>
      <c r="K109" s="22">
        <f t="shared" si="28"/>
        <v>6.3921517606077147</v>
      </c>
      <c r="L109" s="22">
        <f t="shared" si="28"/>
        <v>0</v>
      </c>
      <c r="M109" s="7"/>
    </row>
    <row r="110" spans="1:13" ht="55.5" customHeight="1" x14ac:dyDescent="0.25">
      <c r="A110" s="26" t="s">
        <v>188</v>
      </c>
      <c r="B110" s="27" t="s">
        <v>19</v>
      </c>
      <c r="C110" s="28" t="s">
        <v>189</v>
      </c>
      <c r="D110" s="29">
        <v>7144900</v>
      </c>
      <c r="E110" s="29">
        <v>7144900</v>
      </c>
      <c r="F110" s="29"/>
      <c r="G110" s="29">
        <v>456917.4</v>
      </c>
      <c r="H110" s="29">
        <v>456917.4</v>
      </c>
      <c r="I110" s="29"/>
      <c r="J110" s="22">
        <f t="shared" si="28"/>
        <v>6.3950146258170166</v>
      </c>
      <c r="K110" s="22">
        <f t="shared" si="28"/>
        <v>6.3950146258170166</v>
      </c>
      <c r="L110" s="22" t="e">
        <f t="shared" si="28"/>
        <v>#DIV/0!</v>
      </c>
      <c r="M110" s="7"/>
    </row>
    <row r="111" spans="1:13" ht="64.5" customHeight="1" x14ac:dyDescent="0.25">
      <c r="A111" s="26" t="s">
        <v>190</v>
      </c>
      <c r="B111" s="27" t="s">
        <v>19</v>
      </c>
      <c r="C111" s="28" t="s">
        <v>191</v>
      </c>
      <c r="D111" s="29">
        <v>96000</v>
      </c>
      <c r="E111" s="29"/>
      <c r="F111" s="29">
        <v>96000</v>
      </c>
      <c r="G111" s="29"/>
      <c r="H111" s="29"/>
      <c r="I111" s="29"/>
      <c r="J111" s="22">
        <f t="shared" si="28"/>
        <v>0</v>
      </c>
      <c r="K111" s="22" t="e">
        <f t="shared" si="28"/>
        <v>#DIV/0!</v>
      </c>
      <c r="L111" s="22">
        <f t="shared" si="28"/>
        <v>0</v>
      </c>
      <c r="M111" s="7"/>
    </row>
    <row r="112" spans="1:13" ht="48" customHeight="1" x14ac:dyDescent="0.25">
      <c r="A112" s="26" t="s">
        <v>192</v>
      </c>
      <c r="B112" s="27" t="s">
        <v>19</v>
      </c>
      <c r="C112" s="28" t="s">
        <v>193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7"/>
    </row>
    <row r="113" spans="1:13" ht="56.25" customHeight="1" x14ac:dyDescent="0.25">
      <c r="A113" s="26" t="s">
        <v>194</v>
      </c>
      <c r="B113" s="27" t="s">
        <v>19</v>
      </c>
      <c r="C113" s="28" t="s">
        <v>195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39" customHeight="1" x14ac:dyDescent="0.25">
      <c r="A114" s="26" t="s">
        <v>416</v>
      </c>
      <c r="B114" s="27" t="s">
        <v>19</v>
      </c>
      <c r="C114" s="28" t="s">
        <v>417</v>
      </c>
      <c r="D114" s="29">
        <v>3200</v>
      </c>
      <c r="E114" s="29">
        <v>3200</v>
      </c>
      <c r="F114" s="29"/>
      <c r="G114" s="29"/>
      <c r="H114" s="29"/>
      <c r="I114" s="29"/>
      <c r="J114" s="22">
        <f t="shared" ref="J114" si="30">G114/D114*100</f>
        <v>0</v>
      </c>
      <c r="K114" s="29"/>
      <c r="L114" s="29"/>
      <c r="M114" s="7"/>
    </row>
    <row r="115" spans="1:13" ht="15" customHeight="1" x14ac:dyDescent="0.25">
      <c r="A115" s="26" t="s">
        <v>196</v>
      </c>
      <c r="B115" s="27" t="s">
        <v>19</v>
      </c>
      <c r="C115" s="28" t="s">
        <v>197</v>
      </c>
      <c r="D115" s="29">
        <v>129473500</v>
      </c>
      <c r="E115" s="29">
        <v>129473500</v>
      </c>
      <c r="F115" s="29"/>
      <c r="G115" s="29">
        <v>9250000</v>
      </c>
      <c r="H115" s="29">
        <v>9250000</v>
      </c>
      <c r="I115" s="29"/>
      <c r="J115" s="22">
        <f t="shared" ref="J115:L118" si="31">G115/D115*100</f>
        <v>7.1443191077710884</v>
      </c>
      <c r="K115" s="22">
        <f t="shared" si="31"/>
        <v>7.1443191077710884</v>
      </c>
      <c r="L115" s="22" t="e">
        <f t="shared" si="31"/>
        <v>#DIV/0!</v>
      </c>
      <c r="M115" s="7"/>
    </row>
    <row r="116" spans="1:13" ht="25.5" customHeight="1" x14ac:dyDescent="0.25">
      <c r="A116" s="26" t="s">
        <v>198</v>
      </c>
      <c r="B116" s="27" t="s">
        <v>19</v>
      </c>
      <c r="C116" s="28" t="s">
        <v>199</v>
      </c>
      <c r="D116" s="29">
        <v>129473500</v>
      </c>
      <c r="E116" s="29">
        <v>129473500</v>
      </c>
      <c r="F116" s="29"/>
      <c r="G116" s="29">
        <v>9250000</v>
      </c>
      <c r="H116" s="29">
        <v>9250000</v>
      </c>
      <c r="I116" s="29"/>
      <c r="J116" s="22">
        <f t="shared" si="31"/>
        <v>7.1443191077710884</v>
      </c>
      <c r="K116" s="22">
        <f t="shared" si="31"/>
        <v>7.1443191077710884</v>
      </c>
      <c r="L116" s="22" t="e">
        <f t="shared" si="31"/>
        <v>#DIV/0!</v>
      </c>
      <c r="M116" s="7"/>
    </row>
    <row r="117" spans="1:13" ht="15" customHeight="1" x14ac:dyDescent="0.25">
      <c r="A117" s="26" t="s">
        <v>200</v>
      </c>
      <c r="B117" s="27" t="s">
        <v>19</v>
      </c>
      <c r="C117" s="28" t="s">
        <v>399</v>
      </c>
      <c r="D117" s="29"/>
      <c r="E117" s="29"/>
      <c r="F117" s="29"/>
      <c r="G117" s="29"/>
      <c r="H117" s="29"/>
      <c r="I117" s="29"/>
      <c r="J117" s="22" t="e">
        <f t="shared" si="31"/>
        <v>#DIV/0!</v>
      </c>
      <c r="K117" s="22" t="e">
        <f t="shared" si="31"/>
        <v>#DIV/0!</v>
      </c>
      <c r="L117" s="22" t="e">
        <f t="shared" si="31"/>
        <v>#DIV/0!</v>
      </c>
      <c r="M117" s="7"/>
    </row>
    <row r="118" spans="1:13" ht="74.25" customHeight="1" x14ac:dyDescent="0.25">
      <c r="A118" s="26" t="s">
        <v>201</v>
      </c>
      <c r="B118" s="27" t="s">
        <v>19</v>
      </c>
      <c r="C118" s="28" t="s">
        <v>202</v>
      </c>
      <c r="D118" s="29"/>
      <c r="E118" s="29">
        <v>172100</v>
      </c>
      <c r="F118" s="29"/>
      <c r="G118" s="29"/>
      <c r="H118" s="29">
        <v>90816.21</v>
      </c>
      <c r="I118" s="29"/>
      <c r="J118" s="22" t="e">
        <f t="shared" si="31"/>
        <v>#DIV/0!</v>
      </c>
      <c r="K118" s="22">
        <f t="shared" si="31"/>
        <v>52.769442184776295</v>
      </c>
      <c r="L118" s="22" t="e">
        <f t="shared" si="31"/>
        <v>#DIV/0!</v>
      </c>
      <c r="M118" s="7"/>
    </row>
    <row r="119" spans="1:13" ht="63.75" customHeight="1" x14ac:dyDescent="0.25">
      <c r="A119" s="26" t="s">
        <v>203</v>
      </c>
      <c r="B119" s="27" t="s">
        <v>19</v>
      </c>
      <c r="C119" s="28" t="s">
        <v>204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63.75" customHeight="1" x14ac:dyDescent="0.25">
      <c r="A120" s="26" t="s">
        <v>205</v>
      </c>
      <c r="B120" s="27" t="s">
        <v>19</v>
      </c>
      <c r="C120" s="28" t="s">
        <v>206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51" customHeight="1" x14ac:dyDescent="0.25">
      <c r="A121" s="26" t="s">
        <v>207</v>
      </c>
      <c r="B121" s="27" t="s">
        <v>19</v>
      </c>
      <c r="C121" s="28" t="s">
        <v>208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 x14ac:dyDescent="0.25">
      <c r="A122" s="26" t="s">
        <v>412</v>
      </c>
      <c r="B122" s="27" t="s">
        <v>19</v>
      </c>
      <c r="C122" s="28" t="s">
        <v>413</v>
      </c>
      <c r="D122" s="29"/>
      <c r="E122" s="29"/>
      <c r="F122" s="29"/>
      <c r="G122" s="29"/>
      <c r="H122" s="29"/>
      <c r="I122" s="29"/>
      <c r="J122" s="22" t="e">
        <f t="shared" ref="J122:L124" si="32">G122/D122*100</f>
        <v>#DIV/0!</v>
      </c>
      <c r="K122" s="29"/>
      <c r="L122" s="29"/>
      <c r="M122" s="7"/>
    </row>
    <row r="123" spans="1:13" ht="80.25" customHeight="1" x14ac:dyDescent="0.25">
      <c r="A123" s="26" t="s">
        <v>209</v>
      </c>
      <c r="B123" s="27" t="s">
        <v>19</v>
      </c>
      <c r="C123" s="28" t="s">
        <v>210</v>
      </c>
      <c r="D123" s="29"/>
      <c r="E123" s="29"/>
      <c r="F123" s="29"/>
      <c r="G123" s="29">
        <v>-463171.21</v>
      </c>
      <c r="H123" s="29">
        <v>-463171.21</v>
      </c>
      <c r="I123" s="29"/>
      <c r="J123" s="22" t="e">
        <f t="shared" si="32"/>
        <v>#DIV/0!</v>
      </c>
      <c r="K123" s="22" t="e">
        <f t="shared" si="32"/>
        <v>#DIV/0!</v>
      </c>
      <c r="L123" s="22" t="e">
        <f t="shared" si="32"/>
        <v>#DIV/0!</v>
      </c>
      <c r="M123" s="7"/>
    </row>
    <row r="124" spans="1:13" ht="62.25" customHeight="1" x14ac:dyDescent="0.25">
      <c r="A124" s="26" t="s">
        <v>211</v>
      </c>
      <c r="B124" s="27" t="s">
        <v>19</v>
      </c>
      <c r="C124" s="28" t="s">
        <v>212</v>
      </c>
      <c r="D124" s="29"/>
      <c r="E124" s="29"/>
      <c r="F124" s="29"/>
      <c r="G124" s="29">
        <v>-463171.21</v>
      </c>
      <c r="H124" s="29">
        <v>-463171.21</v>
      </c>
      <c r="I124" s="29"/>
      <c r="J124" s="22" t="e">
        <f t="shared" si="32"/>
        <v>#DIV/0!</v>
      </c>
      <c r="K124" s="22" t="e">
        <f t="shared" si="32"/>
        <v>#DIV/0!</v>
      </c>
      <c r="L124" s="22" t="e">
        <f t="shared" si="32"/>
        <v>#DIV/0!</v>
      </c>
      <c r="M124" s="7"/>
    </row>
    <row r="125" spans="1:13" ht="51" customHeight="1" x14ac:dyDescent="0.25">
      <c r="A125" s="26" t="s">
        <v>213</v>
      </c>
      <c r="B125" s="27" t="s">
        <v>19</v>
      </c>
      <c r="C125" s="28" t="s">
        <v>214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idden="1" x14ac:dyDescent="0.25">
      <c r="A126" s="8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 t="s">
        <v>215</v>
      </c>
    </row>
    <row r="127" spans="1:13" hidden="1" x14ac:dyDescent="0.25">
      <c r="A127" s="8"/>
      <c r="B127" s="8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382089155.03999996</v>
      </c>
      <c r="E7" s="62">
        <f t="shared" si="0"/>
        <v>344879255</v>
      </c>
      <c r="F7" s="62">
        <f t="shared" si="0"/>
        <v>49703900.039999992</v>
      </c>
      <c r="G7" s="62">
        <f t="shared" si="0"/>
        <v>18836805.419999998</v>
      </c>
      <c r="H7" s="62">
        <f t="shared" si="0"/>
        <v>17650325.640000001</v>
      </c>
      <c r="I7" s="62">
        <f t="shared" si="0"/>
        <v>2292295.9899999998</v>
      </c>
      <c r="J7" s="62">
        <f>G7/D7*100</f>
        <v>4.92995029341464</v>
      </c>
      <c r="K7" s="62">
        <f>H7/E7*100</f>
        <v>5.1178275828738959</v>
      </c>
      <c r="L7" s="62">
        <f>I7/F7*100</f>
        <v>4.6119036698432891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102293113.56999999</v>
      </c>
      <c r="E9" s="62">
        <f t="shared" si="1"/>
        <v>73273395</v>
      </c>
      <c r="F9" s="62">
        <f t="shared" si="1"/>
        <v>29019718.57</v>
      </c>
      <c r="G9" s="62">
        <f t="shared" si="1"/>
        <v>4645825.57</v>
      </c>
      <c r="H9" s="62">
        <f t="shared" si="1"/>
        <v>3222872.26</v>
      </c>
      <c r="I9" s="62">
        <f t="shared" si="1"/>
        <v>1422953.31</v>
      </c>
      <c r="J9" s="62">
        <f t="shared" ref="J9:L12" si="2">G9/D9*100</f>
        <v>4.5416796965719737</v>
      </c>
      <c r="K9" s="62">
        <f t="shared" si="2"/>
        <v>4.3984208183611528</v>
      </c>
      <c r="L9" s="62">
        <f t="shared" si="2"/>
        <v>4.9034014805058117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7196985.5700000003</v>
      </c>
      <c r="E10" s="72">
        <v>2396800</v>
      </c>
      <c r="F10" s="72">
        <v>4800185.57</v>
      </c>
      <c r="G10" s="72">
        <v>304400.89</v>
      </c>
      <c r="H10" s="72">
        <v>67000</v>
      </c>
      <c r="I10" s="72">
        <v>237400.89</v>
      </c>
      <c r="J10" s="29">
        <f t="shared" si="2"/>
        <v>4.2295609326892123</v>
      </c>
      <c r="K10" s="29">
        <f t="shared" si="2"/>
        <v>2.7953938584779703</v>
      </c>
      <c r="L10" s="29">
        <f t="shared" si="2"/>
        <v>4.9456606736976623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1169600</v>
      </c>
      <c r="E11" s="72">
        <v>1089600</v>
      </c>
      <c r="F11" s="72">
        <v>80000</v>
      </c>
      <c r="G11" s="72">
        <v>18380</v>
      </c>
      <c r="H11" s="72">
        <v>18380</v>
      </c>
      <c r="I11" s="72"/>
      <c r="J11" s="29">
        <f t="shared" si="2"/>
        <v>1.5714774281805746</v>
      </c>
      <c r="K11" s="29">
        <f t="shared" si="2"/>
        <v>1.6868575624082232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46244633</v>
      </c>
      <c r="E12" s="72">
        <v>22263600</v>
      </c>
      <c r="F12" s="72">
        <v>23981033</v>
      </c>
      <c r="G12" s="72">
        <v>2398804.8199999998</v>
      </c>
      <c r="H12" s="72">
        <v>1213252.3999999999</v>
      </c>
      <c r="I12" s="72">
        <v>1185552.42</v>
      </c>
      <c r="J12" s="29">
        <f t="shared" si="2"/>
        <v>5.1872069565348262</v>
      </c>
      <c r="K12" s="29">
        <f t="shared" si="2"/>
        <v>5.4494888517580264</v>
      </c>
      <c r="L12" s="29">
        <f t="shared" si="2"/>
        <v>4.9437087218052698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10620300</v>
      </c>
      <c r="E14" s="72">
        <v>10620300</v>
      </c>
      <c r="F14" s="72">
        <v>0</v>
      </c>
      <c r="G14" s="72">
        <v>504494.42</v>
      </c>
      <c r="H14" s="72">
        <v>504494.42</v>
      </c>
      <c r="I14" s="72">
        <v>0</v>
      </c>
      <c r="J14" s="29">
        <f>G14/D14*100</f>
        <v>4.7502840786041824</v>
      </c>
      <c r="K14" s="29">
        <f>H14/E14*100</f>
        <v>4.7502840786041824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205000</v>
      </c>
      <c r="E16" s="72">
        <v>50000</v>
      </c>
      <c r="F16" s="72">
        <v>155000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36853395</v>
      </c>
      <c r="E17" s="72">
        <v>36849895</v>
      </c>
      <c r="F17" s="72">
        <v>3500</v>
      </c>
      <c r="G17" s="72">
        <v>1419745.44</v>
      </c>
      <c r="H17" s="72">
        <v>1419745.44</v>
      </c>
      <c r="I17" s="72"/>
      <c r="J17" s="29">
        <f t="shared" ref="J17:J59" si="3">G17/D17*100</f>
        <v>3.852414248402352</v>
      </c>
      <c r="K17" s="29">
        <f t="shared" ref="K17:K59" si="4">H17/E17*100</f>
        <v>3.8527801503912018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657700</v>
      </c>
      <c r="E18" s="62">
        <v>0</v>
      </c>
      <c r="F18" s="62">
        <f>F19</f>
        <v>657700</v>
      </c>
      <c r="G18" s="62">
        <f>G19</f>
        <v>0</v>
      </c>
      <c r="H18" s="62">
        <v>0</v>
      </c>
      <c r="I18" s="62">
        <f>I19</f>
        <v>0</v>
      </c>
      <c r="J18" s="62">
        <f t="shared" si="3"/>
        <v>0</v>
      </c>
      <c r="K18" s="62" t="e">
        <f t="shared" si="4"/>
        <v>#DIV/0!</v>
      </c>
      <c r="L18" s="62">
        <f t="shared" si="5"/>
        <v>0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657700</v>
      </c>
      <c r="E19" s="72">
        <v>0</v>
      </c>
      <c r="F19" s="72">
        <v>657700</v>
      </c>
      <c r="G19" s="72"/>
      <c r="H19" s="72">
        <v>0</v>
      </c>
      <c r="I19" s="72"/>
      <c r="J19" s="29">
        <f t="shared" si="3"/>
        <v>0</v>
      </c>
      <c r="K19" s="29" t="e">
        <f t="shared" si="4"/>
        <v>#DIV/0!</v>
      </c>
      <c r="L19" s="29">
        <f t="shared" si="5"/>
        <v>0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1549900</v>
      </c>
      <c r="E20" s="62">
        <f t="shared" si="6"/>
        <v>334900</v>
      </c>
      <c r="F20" s="62">
        <f t="shared" si="6"/>
        <v>1215000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3"/>
        <v>0</v>
      </c>
      <c r="K20" s="62">
        <f t="shared" si="4"/>
        <v>0</v>
      </c>
      <c r="L20" s="62">
        <f t="shared" si="5"/>
        <v>0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713000</v>
      </c>
      <c r="E22" s="72">
        <v>188000</v>
      </c>
      <c r="F22" s="72">
        <v>525000</v>
      </c>
      <c r="G22" s="72"/>
      <c r="H22" s="72"/>
      <c r="I22" s="72"/>
      <c r="J22" s="29">
        <f t="shared" si="3"/>
        <v>0</v>
      </c>
      <c r="K22" s="29">
        <f t="shared" si="4"/>
        <v>0</v>
      </c>
      <c r="L22" s="29">
        <f t="shared" si="5"/>
        <v>0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690000</v>
      </c>
      <c r="E23" s="72">
        <v>0</v>
      </c>
      <c r="F23" s="72">
        <v>690000</v>
      </c>
      <c r="G23" s="72"/>
      <c r="H23" s="72">
        <v>0</v>
      </c>
      <c r="I23" s="72"/>
      <c r="J23" s="29">
        <f t="shared" si="3"/>
        <v>0</v>
      </c>
      <c r="K23" s="29" t="e">
        <f t="shared" si="4"/>
        <v>#DIV/0!</v>
      </c>
      <c r="L23" s="29">
        <f t="shared" si="5"/>
        <v>0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146900</v>
      </c>
      <c r="E24" s="72">
        <v>146900</v>
      </c>
      <c r="F24" s="72"/>
      <c r="G24" s="72"/>
      <c r="H24" s="72"/>
      <c r="I24" s="72"/>
      <c r="J24" s="29">
        <f t="shared" si="3"/>
        <v>0</v>
      </c>
      <c r="K24" s="29">
        <f t="shared" si="4"/>
        <v>0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8672220.4800000004</v>
      </c>
      <c r="E25" s="62">
        <f t="shared" ref="E25:I25" si="7">E26+E27+E28+E29+E30</f>
        <v>4058900</v>
      </c>
      <c r="F25" s="62">
        <f t="shared" si="7"/>
        <v>4613320.4800000004</v>
      </c>
      <c r="G25" s="62">
        <f t="shared" si="7"/>
        <v>4410.8999999999996</v>
      </c>
      <c r="H25" s="62">
        <f t="shared" si="7"/>
        <v>0</v>
      </c>
      <c r="I25" s="62">
        <f t="shared" si="7"/>
        <v>4410.8999999999996</v>
      </c>
      <c r="J25" s="62">
        <f t="shared" si="3"/>
        <v>5.0862406118161785E-2</v>
      </c>
      <c r="K25" s="62">
        <f t="shared" si="4"/>
        <v>0</v>
      </c>
      <c r="L25" s="62">
        <f t="shared" si="5"/>
        <v>9.5612260607569999E-2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192800</v>
      </c>
      <c r="E26" s="72">
        <v>100300</v>
      </c>
      <c r="F26" s="72">
        <v>92500</v>
      </c>
      <c r="G26" s="72">
        <v>4410.8999999999996</v>
      </c>
      <c r="H26" s="72"/>
      <c r="I26" s="72">
        <v>4410.8999999999996</v>
      </c>
      <c r="J26" s="29">
        <f t="shared" si="3"/>
        <v>2.2878112033195017</v>
      </c>
      <c r="K26" s="29">
        <f t="shared" si="4"/>
        <v>0</v>
      </c>
      <c r="L26" s="29">
        <f t="shared" si="5"/>
        <v>4.7685405405405401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0</v>
      </c>
      <c r="E28" s="72">
        <v>0</v>
      </c>
      <c r="F28" s="72"/>
      <c r="G28" s="72"/>
      <c r="H28" s="72">
        <v>0</v>
      </c>
      <c r="I28" s="72"/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7979420.4800000004</v>
      </c>
      <c r="E29" s="72">
        <v>3478600</v>
      </c>
      <c r="F29" s="72">
        <v>4500820.4800000004</v>
      </c>
      <c r="G29" s="72"/>
      <c r="H29" s="72">
        <v>0</v>
      </c>
      <c r="I29" s="72"/>
      <c r="J29" s="29">
        <f t="shared" si="3"/>
        <v>0</v>
      </c>
      <c r="K29" s="29">
        <f t="shared" si="4"/>
        <v>0</v>
      </c>
      <c r="L29" s="29">
        <f t="shared" si="5"/>
        <v>0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422500</v>
      </c>
      <c r="E30" s="72">
        <v>402500</v>
      </c>
      <c r="F30" s="72">
        <v>20000</v>
      </c>
      <c r="G30" s="72"/>
      <c r="H30" s="72"/>
      <c r="I30" s="72"/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13086760.989999998</v>
      </c>
      <c r="E31" s="62">
        <f>E32+E33+E34+E35</f>
        <v>1364700</v>
      </c>
      <c r="F31" s="62">
        <f t="shared" ref="F31:I31" si="8">F32+F33+F34</f>
        <v>11722060.989999998</v>
      </c>
      <c r="G31" s="62">
        <f>G32+G33+G34+G35</f>
        <v>717743.57</v>
      </c>
      <c r="H31" s="62">
        <f>H32+H33+H34+H35</f>
        <v>21436</v>
      </c>
      <c r="I31" s="62">
        <f t="shared" si="8"/>
        <v>696307.57</v>
      </c>
      <c r="J31" s="62">
        <f t="shared" si="3"/>
        <v>5.4845012493805774</v>
      </c>
      <c r="K31" s="62">
        <f t="shared" si="4"/>
        <v>1.5707481497765079</v>
      </c>
      <c r="L31" s="62">
        <f t="shared" si="5"/>
        <v>5.9401462813921091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4515407.5599999996</v>
      </c>
      <c r="E32" s="72">
        <v>0</v>
      </c>
      <c r="F32" s="72">
        <v>4515407.5599999996</v>
      </c>
      <c r="G32" s="72">
        <v>627795.32999999996</v>
      </c>
      <c r="H32" s="72">
        <v>0</v>
      </c>
      <c r="I32" s="72">
        <v>627795.32999999996</v>
      </c>
      <c r="J32" s="29">
        <f t="shared" si="3"/>
        <v>13.903403439400716</v>
      </c>
      <c r="K32" s="29" t="e">
        <f t="shared" si="4"/>
        <v>#DIV/0!</v>
      </c>
      <c r="L32" s="29">
        <f t="shared" si="5"/>
        <v>13.903403439400716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4523000</v>
      </c>
      <c r="E33" s="72"/>
      <c r="F33" s="72">
        <v>4523000</v>
      </c>
      <c r="G33" s="72">
        <v>10000</v>
      </c>
      <c r="H33" s="72">
        <v>0</v>
      </c>
      <c r="I33" s="72">
        <v>10000</v>
      </c>
      <c r="J33" s="29">
        <f t="shared" si="3"/>
        <v>0.22109219544550079</v>
      </c>
      <c r="K33" s="29" t="e">
        <f t="shared" si="4"/>
        <v>#DIV/0!</v>
      </c>
      <c r="L33" s="29">
        <f t="shared" si="5"/>
        <v>0.22109219544550079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2683653.4300000002</v>
      </c>
      <c r="E34" s="72">
        <v>0</v>
      </c>
      <c r="F34" s="72">
        <v>2683653.4300000002</v>
      </c>
      <c r="G34" s="72">
        <v>58512.24</v>
      </c>
      <c r="H34" s="72">
        <v>0</v>
      </c>
      <c r="I34" s="72">
        <v>58512.24</v>
      </c>
      <c r="J34" s="29">
        <f t="shared" si="3"/>
        <v>2.1803202807748541</v>
      </c>
      <c r="K34" s="29" t="e">
        <f t="shared" si="4"/>
        <v>#DIV/0!</v>
      </c>
      <c r="L34" s="29">
        <f t="shared" si="5"/>
        <v>2.1803202807748541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1364700</v>
      </c>
      <c r="E35" s="72">
        <v>1364700</v>
      </c>
      <c r="F35" s="72">
        <v>0</v>
      </c>
      <c r="G35" s="72">
        <v>21436</v>
      </c>
      <c r="H35" s="72">
        <v>21436</v>
      </c>
      <c r="I35" s="72">
        <v>0</v>
      </c>
      <c r="J35" s="29">
        <f t="shared" si="3"/>
        <v>1.5707481497765079</v>
      </c>
      <c r="K35" s="29">
        <f t="shared" si="4"/>
        <v>1.5707481497765079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203844660</v>
      </c>
      <c r="E38" s="62">
        <f>E39+E40+E42+E43+E41</f>
        <v>203844660</v>
      </c>
      <c r="F38" s="62">
        <v>0</v>
      </c>
      <c r="G38" s="62">
        <f>G39+G40+G42+G43+G41</f>
        <v>10857711.369999999</v>
      </c>
      <c r="H38" s="62">
        <f>H39+H40+H42+H43+H41</f>
        <v>10857711.369999999</v>
      </c>
      <c r="I38" s="62">
        <v>0</v>
      </c>
      <c r="J38" s="62">
        <f t="shared" si="3"/>
        <v>5.3264634795927446</v>
      </c>
      <c r="K38" s="62">
        <f t="shared" si="4"/>
        <v>5.3264634795927446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58624600</v>
      </c>
      <c r="E39" s="72">
        <v>58624600</v>
      </c>
      <c r="F39" s="72">
        <v>0</v>
      </c>
      <c r="G39" s="72">
        <v>2262758.15</v>
      </c>
      <c r="H39" s="72">
        <v>2262758.15</v>
      </c>
      <c r="I39" s="72">
        <v>0</v>
      </c>
      <c r="J39" s="29">
        <f t="shared" si="3"/>
        <v>3.8597417295810974</v>
      </c>
      <c r="K39" s="29">
        <f t="shared" si="4"/>
        <v>3.8597417295810974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99842760</v>
      </c>
      <c r="E40" s="72">
        <v>99842760</v>
      </c>
      <c r="F40" s="72">
        <v>0</v>
      </c>
      <c r="G40" s="72">
        <v>7121137.8399999999</v>
      </c>
      <c r="H40" s="72">
        <v>7121137.8399999999</v>
      </c>
      <c r="I40" s="72">
        <v>0</v>
      </c>
      <c r="J40" s="29">
        <f t="shared" si="3"/>
        <v>7.1323527514664056</v>
      </c>
      <c r="K40" s="29">
        <f t="shared" si="4"/>
        <v>7.1323527514664056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32193900</v>
      </c>
      <c r="E41" s="72">
        <v>32193900</v>
      </c>
      <c r="F41" s="72">
        <v>0</v>
      </c>
      <c r="G41" s="72">
        <v>927462.92</v>
      </c>
      <c r="H41" s="72">
        <v>927462.92</v>
      </c>
      <c r="I41" s="72">
        <v>0</v>
      </c>
      <c r="J41" s="29">
        <f t="shared" ref="J41" si="9">G41/D41*100</f>
        <v>2.8808653813300036</v>
      </c>
      <c r="K41" s="29">
        <f t="shared" ref="K41" si="10">H41/E41*100</f>
        <v>2.8808653813300036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1512500</v>
      </c>
      <c r="E42" s="72">
        <v>1512500</v>
      </c>
      <c r="F42" s="72">
        <v>0</v>
      </c>
      <c r="G42" s="72"/>
      <c r="H42" s="72"/>
      <c r="I42" s="29">
        <v>0</v>
      </c>
      <c r="J42" s="29">
        <f t="shared" si="3"/>
        <v>0</v>
      </c>
      <c r="K42" s="29">
        <f t="shared" si="4"/>
        <v>0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11670900</v>
      </c>
      <c r="E43" s="72">
        <v>11670900</v>
      </c>
      <c r="F43" s="72">
        <v>0</v>
      </c>
      <c r="G43" s="72">
        <v>546352.46</v>
      </c>
      <c r="H43" s="72">
        <v>546352.46</v>
      </c>
      <c r="I43" s="29">
        <v>0</v>
      </c>
      <c r="J43" s="29">
        <f t="shared" si="3"/>
        <v>4.6813224344309345</v>
      </c>
      <c r="K43" s="29">
        <f t="shared" si="4"/>
        <v>4.6813224344309345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30479100</v>
      </c>
      <c r="E44" s="62">
        <f t="shared" si="11"/>
        <v>29662100</v>
      </c>
      <c r="F44" s="62">
        <f t="shared" si="11"/>
        <v>817000</v>
      </c>
      <c r="G44" s="62">
        <f t="shared" si="11"/>
        <v>1327510.6100000001</v>
      </c>
      <c r="H44" s="62">
        <f t="shared" si="11"/>
        <v>1323510.6100000001</v>
      </c>
      <c r="I44" s="62">
        <f t="shared" si="11"/>
        <v>4000</v>
      </c>
      <c r="J44" s="62">
        <f t="shared" si="3"/>
        <v>4.3554783769861976</v>
      </c>
      <c r="K44" s="62">
        <f t="shared" si="4"/>
        <v>4.461958559913155</v>
      </c>
      <c r="L44" s="62">
        <f t="shared" si="5"/>
        <v>0.48959608323133408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27073700</v>
      </c>
      <c r="E45" s="72">
        <v>26256700</v>
      </c>
      <c r="F45" s="72">
        <v>817000</v>
      </c>
      <c r="G45" s="72">
        <v>1164148.8600000001</v>
      </c>
      <c r="H45" s="72">
        <v>1160148.8600000001</v>
      </c>
      <c r="I45" s="72">
        <v>4000</v>
      </c>
      <c r="J45" s="29">
        <f t="shared" si="3"/>
        <v>4.2999252411011426</v>
      </c>
      <c r="K45" s="29">
        <f t="shared" si="4"/>
        <v>4.4184869385718697</v>
      </c>
      <c r="L45" s="29">
        <f t="shared" si="5"/>
        <v>0.48959608323133408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3405400</v>
      </c>
      <c r="E46" s="72">
        <v>3405400</v>
      </c>
      <c r="F46" s="72">
        <v>0</v>
      </c>
      <c r="G46" s="72">
        <v>163361.75</v>
      </c>
      <c r="H46" s="72">
        <v>163361.75</v>
      </c>
      <c r="I46" s="72">
        <v>0</v>
      </c>
      <c r="J46" s="29">
        <f t="shared" si="3"/>
        <v>4.7971383684736013</v>
      </c>
      <c r="K46" s="29">
        <f t="shared" si="4"/>
        <v>4.7971383684736013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60000</v>
      </c>
      <c r="E48" s="72">
        <v>60000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18807200</v>
      </c>
      <c r="E49" s="62">
        <f t="shared" si="13"/>
        <v>17890200</v>
      </c>
      <c r="F49" s="62">
        <f t="shared" si="13"/>
        <v>917000</v>
      </c>
      <c r="G49" s="62">
        <f t="shared" si="13"/>
        <v>1283603.4000000001</v>
      </c>
      <c r="H49" s="62">
        <f t="shared" si="13"/>
        <v>1209795.4000000001</v>
      </c>
      <c r="I49" s="62">
        <f t="shared" si="13"/>
        <v>73808</v>
      </c>
      <c r="J49" s="62">
        <f t="shared" si="3"/>
        <v>6.8250638053511432</v>
      </c>
      <c r="K49" s="62">
        <f t="shared" si="4"/>
        <v>6.7623358039597115</v>
      </c>
      <c r="L49" s="62">
        <f t="shared" si="5"/>
        <v>8.0488549618320615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2361000</v>
      </c>
      <c r="E50" s="72">
        <v>1444000</v>
      </c>
      <c r="F50" s="72">
        <v>917000</v>
      </c>
      <c r="G50" s="72">
        <v>255200.6</v>
      </c>
      <c r="H50" s="72">
        <v>181392.6</v>
      </c>
      <c r="I50" s="72">
        <v>73808</v>
      </c>
      <c r="J50" s="29">
        <f t="shared" si="3"/>
        <v>10.809004659042779</v>
      </c>
      <c r="K50" s="29">
        <f t="shared" si="4"/>
        <v>12.561814404432134</v>
      </c>
      <c r="L50" s="29">
        <f t="shared" si="5"/>
        <v>8.0488549618320615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1000402.8</v>
      </c>
      <c r="H51" s="72">
        <v>1000402.8</v>
      </c>
      <c r="I51" s="72">
        <v>0</v>
      </c>
      <c r="J51" s="29">
        <f t="shared" si="3"/>
        <v>6.8325590607648019</v>
      </c>
      <c r="K51" s="29">
        <f t="shared" si="4"/>
        <v>6.8325590607648019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1804500</v>
      </c>
      <c r="E52" s="72">
        <v>1804500</v>
      </c>
      <c r="F52" s="72">
        <v>0</v>
      </c>
      <c r="G52" s="72">
        <v>28000</v>
      </c>
      <c r="H52" s="72">
        <v>28000</v>
      </c>
      <c r="I52" s="72">
        <v>0</v>
      </c>
      <c r="J52" s="29">
        <f t="shared" si="3"/>
        <v>1.5516763646439458</v>
      </c>
      <c r="K52" s="29">
        <f t="shared" si="4"/>
        <v>1.5516763646439458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2638500</v>
      </c>
      <c r="E53" s="62">
        <f t="shared" si="14"/>
        <v>2068500</v>
      </c>
      <c r="F53" s="62">
        <f t="shared" si="14"/>
        <v>570000</v>
      </c>
      <c r="G53" s="62">
        <f t="shared" si="14"/>
        <v>0</v>
      </c>
      <c r="H53" s="62">
        <f t="shared" si="14"/>
        <v>0</v>
      </c>
      <c r="I53" s="62">
        <f t="shared" si="14"/>
        <v>0</v>
      </c>
      <c r="J53" s="62">
        <f t="shared" si="3"/>
        <v>0</v>
      </c>
      <c r="K53" s="62">
        <f t="shared" si="4"/>
        <v>0</v>
      </c>
      <c r="L53" s="62">
        <f t="shared" si="5"/>
        <v>0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2288500</v>
      </c>
      <c r="E54" s="72">
        <v>2068500</v>
      </c>
      <c r="F54" s="72">
        <v>220000</v>
      </c>
      <c r="G54" s="72"/>
      <c r="H54" s="72"/>
      <c r="I54" s="72"/>
      <c r="J54" s="29">
        <f t="shared" si="3"/>
        <v>0</v>
      </c>
      <c r="K54" s="29">
        <f t="shared" si="4"/>
        <v>0</v>
      </c>
      <c r="L54" s="29">
        <f t="shared" si="5"/>
        <v>0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350000</v>
      </c>
      <c r="E55" s="72">
        <v>0</v>
      </c>
      <c r="F55" s="72">
        <v>350000</v>
      </c>
      <c r="G55" s="72"/>
      <c r="H55" s="72">
        <v>0</v>
      </c>
      <c r="I55" s="72"/>
      <c r="J55" s="29">
        <f t="shared" si="3"/>
        <v>0</v>
      </c>
      <c r="K55" s="29" t="e">
        <f t="shared" si="4"/>
        <v>#DIV/0!</v>
      </c>
      <c r="L55" s="29">
        <f t="shared" si="5"/>
        <v>0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12321900</v>
      </c>
      <c r="F58" s="62">
        <f t="shared" si="16"/>
        <v>172100</v>
      </c>
      <c r="G58" s="62">
        <f t="shared" si="16"/>
        <v>0</v>
      </c>
      <c r="H58" s="62">
        <f t="shared" si="16"/>
        <v>1015000</v>
      </c>
      <c r="I58" s="62">
        <f t="shared" si="16"/>
        <v>90816.21</v>
      </c>
      <c r="J58" s="62" t="e">
        <f t="shared" si="3"/>
        <v>#DIV/0!</v>
      </c>
      <c r="K58" s="62">
        <f t="shared" si="4"/>
        <v>8.2373659906345615</v>
      </c>
      <c r="L58" s="62">
        <f t="shared" si="5"/>
        <v>52.769442184776295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12321900</v>
      </c>
      <c r="F59" s="72">
        <v>172100</v>
      </c>
      <c r="G59" s="72"/>
      <c r="H59" s="72">
        <v>1015000</v>
      </c>
      <c r="I59" s="72">
        <v>90816.21</v>
      </c>
      <c r="J59" s="29" t="e">
        <f t="shared" si="3"/>
        <v>#DIV/0!</v>
      </c>
      <c r="K59" s="29">
        <f t="shared" si="4"/>
        <v>8.2373659906345615</v>
      </c>
      <c r="L59" s="29">
        <f t="shared" si="5"/>
        <v>52.769442184776295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1838444.9600000381</v>
      </c>
      <c r="E61" s="45">
        <f>Доходы!E9-Расходы!E7</f>
        <v>-5192555</v>
      </c>
      <c r="F61" s="45">
        <f>Доходы!F9-Расходы!F7</f>
        <v>7030999.9600000083</v>
      </c>
      <c r="G61" s="45">
        <f>Доходы!G9-Расходы!G7</f>
        <v>8024552.8200000003</v>
      </c>
      <c r="H61" s="45">
        <f>Доходы!H9-Расходы!H7</f>
        <v>6155886.4399999976</v>
      </c>
      <c r="I61" s="45">
        <f>Доходы!I9-Расходы!I7</f>
        <v>1868666.3800000004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9" workbookViewId="0">
      <selection activeCell="H34" sqref="H3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-1838444.96</v>
      </c>
      <c r="E7" s="22">
        <f>E9+E20</f>
        <v>5192555</v>
      </c>
      <c r="F7" s="29">
        <v>-7030999.96</v>
      </c>
      <c r="G7" s="22">
        <f>G9+G20</f>
        <v>-8024552.8200000003</v>
      </c>
      <c r="H7" s="22">
        <f>H9+H20</f>
        <v>-6155886.4400000004</v>
      </c>
      <c r="I7" s="22">
        <f>I9+I20</f>
        <v>-1868666.38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f>D11+D14</f>
        <v>1714000</v>
      </c>
      <c r="E9" s="29">
        <f>E11+E14</f>
        <v>1714000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1714000</v>
      </c>
      <c r="E11" s="29">
        <v>1714000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1714000</v>
      </c>
      <c r="E12" s="29">
        <v>1714000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1714000</v>
      </c>
      <c r="E13" s="29">
        <v>1714000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-3552444.96</v>
      </c>
      <c r="E20" s="29">
        <v>3478555</v>
      </c>
      <c r="F20" s="29">
        <v>-7030999.96</v>
      </c>
      <c r="G20" s="29">
        <v>-8024552.8200000003</v>
      </c>
      <c r="H20" s="29">
        <v>-6155886.4400000004</v>
      </c>
      <c r="I20" s="29">
        <v>-1868666.38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-3552444.96</v>
      </c>
      <c r="E21" s="29">
        <v>3478555</v>
      </c>
      <c r="F21" s="29">
        <v>-7030999.96</v>
      </c>
      <c r="G21" s="29">
        <v>-8024552.8200000003</v>
      </c>
      <c r="H21" s="29">
        <v>-6155886.4400000004</v>
      </c>
      <c r="I21" s="29">
        <v>-1868666.38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-398135600</v>
      </c>
      <c r="E22" s="29">
        <v>-341400700</v>
      </c>
      <c r="F22" s="29">
        <v>-56734900</v>
      </c>
      <c r="G22" s="22">
        <f>G23</f>
        <v>-28013370.050000001</v>
      </c>
      <c r="H22" s="22">
        <v>-23852407.68</v>
      </c>
      <c r="I22" s="22">
        <v>-4160962.37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-398135600</v>
      </c>
      <c r="E23" s="29">
        <v>-341400700</v>
      </c>
      <c r="F23" s="29">
        <v>-56734900</v>
      </c>
      <c r="G23" s="22">
        <f>G24</f>
        <v>-28013370.050000001</v>
      </c>
      <c r="H23" s="22">
        <v>-23852407.68</v>
      </c>
      <c r="I23" s="22">
        <v>-4160962.37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-398135600</v>
      </c>
      <c r="E24" s="29">
        <v>-341400700</v>
      </c>
      <c r="F24" s="29">
        <v>-56734900</v>
      </c>
      <c r="G24" s="22">
        <f>G25+G26</f>
        <v>-28013370.050000001</v>
      </c>
      <c r="H24" s="22">
        <v>-23852407.68</v>
      </c>
      <c r="I24" s="22">
        <v>-4160962.37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-341400700</v>
      </c>
      <c r="E25" s="29">
        <v>-341400700</v>
      </c>
      <c r="F25" s="29"/>
      <c r="G25" s="22">
        <v>-23852407.68</v>
      </c>
      <c r="H25" s="22">
        <v>-23852407.68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-56734900</v>
      </c>
      <c r="E26" s="29" t="s">
        <v>21</v>
      </c>
      <c r="F26" s="29">
        <v>-56734900</v>
      </c>
      <c r="G26" s="22">
        <v>-4160962.37</v>
      </c>
      <c r="H26" s="22" t="s">
        <v>21</v>
      </c>
      <c r="I26" s="22">
        <v>-4160962.37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394583155.04000002</v>
      </c>
      <c r="E27" s="29">
        <v>344879255</v>
      </c>
      <c r="F27" s="29">
        <v>49703900.039999999</v>
      </c>
      <c r="G27" s="22">
        <f>G28</f>
        <v>19988817.229999997</v>
      </c>
      <c r="H27" s="22">
        <v>17696521.239999998</v>
      </c>
      <c r="I27" s="22">
        <v>2292295.9900000002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394583155.04000002</v>
      </c>
      <c r="E28" s="29">
        <v>344879255</v>
      </c>
      <c r="F28" s="29">
        <v>49703900.039999999</v>
      </c>
      <c r="G28" s="22">
        <f>G29</f>
        <v>19988817.229999997</v>
      </c>
      <c r="H28" s="22">
        <v>17696521.239999998</v>
      </c>
      <c r="I28" s="22">
        <v>2292295.9900000002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394583155.04000002</v>
      </c>
      <c r="E29" s="29">
        <v>344879255</v>
      </c>
      <c r="F29" s="29">
        <v>49703900.039999999</v>
      </c>
      <c r="G29" s="22">
        <f>G30+G31</f>
        <v>19988817.229999997</v>
      </c>
      <c r="H29" s="22">
        <v>17696521.239999998</v>
      </c>
      <c r="I29" s="22">
        <v>2292295.9900000002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344879255</v>
      </c>
      <c r="E30" s="29">
        <v>344879255</v>
      </c>
      <c r="F30" s="29" t="s">
        <v>21</v>
      </c>
      <c r="G30" s="22">
        <v>17696521.239999998</v>
      </c>
      <c r="H30" s="22">
        <v>17696521.239999998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49703900.039999999</v>
      </c>
      <c r="E31" s="29" t="s">
        <v>21</v>
      </c>
      <c r="F31" s="29">
        <v>49703900.039999999</v>
      </c>
      <c r="G31" s="22">
        <v>2292295.9900000002</v>
      </c>
      <c r="H31" s="22" t="s">
        <v>21</v>
      </c>
      <c r="I31" s="22">
        <v>2292295.9900000002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2019-04-09T06:47:09Z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